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0466036\AppData\Local\Microsoft\Windows\INetCache\Content.Outlook\6XJVWYZC\"/>
    </mc:Choice>
  </mc:AlternateContent>
  <xr:revisionPtr revIDLastSave="0" documentId="13_ncr:1_{7CE39F25-BABE-48BA-9A5E-DE7943EB1B1A}" xr6:coauthVersionLast="36" xr6:coauthVersionMax="36" xr10:uidLastSave="{00000000-0000-0000-0000-000000000000}"/>
  <bookViews>
    <workbookView xWindow="0" yWindow="0" windowWidth="24000" windowHeight="8625" xr2:uid="{00000000-000D-0000-FFFF-FFFF00000000}"/>
  </bookViews>
  <sheets>
    <sheet name="2018" sheetId="1" r:id="rId1"/>
  </sheets>
  <definedNames>
    <definedName name="_Regression_Int" localSheetId="0" hidden="1">1</definedName>
    <definedName name="_xlnm.Print_Area" localSheetId="0">'2018'!$A$1:$P$103</definedName>
    <definedName name="Zone_impres_MI" localSheetId="0">'2018'!$A$1:$P$72</definedName>
  </definedNames>
  <calcPr calcId="179021" calcMode="manual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95" i="1" l="1"/>
  <c r="C94" i="1"/>
  <c r="C95" i="1" s="1"/>
  <c r="B94" i="1"/>
  <c r="E93" i="1"/>
  <c r="F93" i="1" s="1"/>
  <c r="E92" i="1"/>
  <c r="F92" i="1" s="1"/>
  <c r="E91" i="1"/>
  <c r="F91" i="1" s="1"/>
  <c r="E90" i="1"/>
  <c r="F90" i="1" s="1"/>
  <c r="F89" i="1"/>
  <c r="E89" i="1"/>
  <c r="E88" i="1"/>
  <c r="F88" i="1" s="1"/>
  <c r="E87" i="1"/>
  <c r="F87" i="1" s="1"/>
  <c r="E86" i="1"/>
  <c r="F86" i="1" s="1"/>
  <c r="E85" i="1"/>
  <c r="F85" i="1" s="1"/>
  <c r="C77" i="1"/>
  <c r="H69" i="1"/>
  <c r="C67" i="1"/>
  <c r="B67" i="1" s="1"/>
  <c r="E67" i="1" s="1"/>
  <c r="E66" i="1"/>
  <c r="E65" i="1"/>
  <c r="E64" i="1"/>
  <c r="E63" i="1"/>
  <c r="E62" i="1"/>
  <c r="E61" i="1"/>
  <c r="O60" i="1"/>
  <c r="I60" i="1"/>
  <c r="E60" i="1"/>
  <c r="O59" i="1"/>
  <c r="I59" i="1"/>
  <c r="E59" i="1"/>
  <c r="E58" i="1"/>
  <c r="I57" i="1"/>
  <c r="J57" i="1" s="1"/>
  <c r="E57" i="1"/>
  <c r="O56" i="1"/>
  <c r="E56" i="1"/>
  <c r="O54" i="1"/>
  <c r="E54" i="1"/>
  <c r="O53" i="1"/>
  <c r="E53" i="1"/>
  <c r="E52" i="1"/>
  <c r="L51" i="1"/>
  <c r="E51" i="1"/>
  <c r="I50" i="1"/>
  <c r="O50" i="1" s="1"/>
  <c r="E50" i="1"/>
  <c r="I49" i="1"/>
  <c r="O49" i="1" s="1"/>
  <c r="E49" i="1"/>
  <c r="I48" i="1"/>
  <c r="O48" i="1" s="1"/>
  <c r="E48" i="1"/>
  <c r="E47" i="1"/>
  <c r="E46" i="1"/>
  <c r="E45" i="1"/>
  <c r="I44" i="1"/>
  <c r="J44" i="1" s="1"/>
  <c r="E44" i="1"/>
  <c r="E43" i="1"/>
  <c r="E42" i="1"/>
  <c r="O41" i="1"/>
  <c r="E41" i="1"/>
  <c r="O40" i="1"/>
  <c r="B40" i="1"/>
  <c r="B37" i="1" s="1"/>
  <c r="O39" i="1"/>
  <c r="E39" i="1"/>
  <c r="O38" i="1"/>
  <c r="E38" i="1"/>
  <c r="O37" i="1"/>
  <c r="O36" i="1"/>
  <c r="O35" i="1"/>
  <c r="E35" i="1"/>
  <c r="O34" i="1"/>
  <c r="E34" i="1"/>
  <c r="O33" i="1"/>
  <c r="E33" i="1"/>
  <c r="O32" i="1"/>
  <c r="E32" i="1"/>
  <c r="E31" i="1" s="1"/>
  <c r="O31" i="1"/>
  <c r="O30" i="1"/>
  <c r="B30" i="1"/>
  <c r="E30" i="1" s="1"/>
  <c r="O29" i="1"/>
  <c r="E29" i="1"/>
  <c r="O28" i="1"/>
  <c r="E28" i="1"/>
  <c r="O27" i="1"/>
  <c r="E27" i="1"/>
  <c r="E26" i="1"/>
  <c r="I25" i="1"/>
  <c r="I46" i="1" s="1"/>
  <c r="E25" i="1"/>
  <c r="O24" i="1"/>
  <c r="P24" i="1" s="1"/>
  <c r="J24" i="1"/>
  <c r="E24" i="1"/>
  <c r="O23" i="1"/>
  <c r="P23" i="1" s="1"/>
  <c r="J23" i="1"/>
  <c r="E23" i="1"/>
  <c r="E21" i="1"/>
  <c r="E20" i="1"/>
  <c r="O19" i="1"/>
  <c r="P19" i="1" s="1"/>
  <c r="I19" i="1"/>
  <c r="J19" i="1" s="1"/>
  <c r="B19" i="1"/>
  <c r="O18" i="1"/>
  <c r="P18" i="1" s="1"/>
  <c r="J18" i="1"/>
  <c r="E18" i="1"/>
  <c r="O17" i="1"/>
  <c r="J17" i="1"/>
  <c r="B17" i="1"/>
  <c r="I16" i="1"/>
  <c r="I20" i="1" s="1"/>
  <c r="E16" i="1"/>
  <c r="B15" i="1"/>
  <c r="E14" i="1"/>
  <c r="J13" i="1"/>
  <c r="E13" i="1"/>
  <c r="O12" i="1"/>
  <c r="P12" i="1" s="1"/>
  <c r="J12" i="1"/>
  <c r="I12" i="1"/>
  <c r="O11" i="1"/>
  <c r="P11" i="1" s="1"/>
  <c r="J11" i="1"/>
  <c r="I11" i="1"/>
  <c r="E11" i="1"/>
  <c r="O10" i="1"/>
  <c r="P10" i="1" s="1"/>
  <c r="J10" i="1"/>
  <c r="I10" i="1"/>
  <c r="J5" i="1" l="1"/>
  <c r="J6" i="1" s="1"/>
  <c r="O20" i="1"/>
  <c r="O51" i="1"/>
  <c r="E40" i="1"/>
  <c r="E37" i="1" s="1"/>
  <c r="O57" i="1"/>
  <c r="M57" i="1" s="1"/>
  <c r="E12" i="1"/>
  <c r="I51" i="1"/>
  <c r="J51" i="1" s="1"/>
  <c r="P17" i="1"/>
  <c r="J25" i="1"/>
  <c r="J46" i="1" s="1"/>
  <c r="I61" i="1"/>
  <c r="J61" i="1" s="1"/>
  <c r="J16" i="1"/>
  <c r="E94" i="1"/>
  <c r="E95" i="1" s="1"/>
  <c r="O61" i="1"/>
  <c r="P61" i="1" s="1"/>
  <c r="O44" i="1"/>
  <c r="P44" i="1" s="1"/>
  <c r="I14" i="1"/>
  <c r="J14" i="1" s="1"/>
  <c r="O14" i="1"/>
  <c r="J20" i="1"/>
  <c r="M20" i="1"/>
  <c r="P20" i="1"/>
  <c r="P51" i="1"/>
  <c r="M51" i="1"/>
  <c r="P57" i="1"/>
  <c r="B12" i="1"/>
  <c r="F94" i="1"/>
  <c r="F95" i="1" s="1"/>
  <c r="B55" i="1"/>
  <c r="O25" i="1"/>
  <c r="B31" i="1"/>
  <c r="M61" i="1" l="1"/>
  <c r="I62" i="1"/>
  <c r="B22" i="1" s="1"/>
  <c r="B68" i="1"/>
  <c r="E68" i="1" s="1"/>
  <c r="M14" i="1"/>
  <c r="M44" i="1"/>
  <c r="P14" i="1"/>
  <c r="E69" i="1"/>
  <c r="B73" i="1" s="1"/>
  <c r="M25" i="1"/>
  <c r="P25" i="1"/>
  <c r="O46" i="1"/>
  <c r="B82" i="1"/>
  <c r="B79" i="1"/>
  <c r="K73" i="1" l="1"/>
  <c r="K75" i="1"/>
  <c r="J62" i="1"/>
  <c r="K74" i="1"/>
  <c r="B80" i="1"/>
  <c r="K77" i="1"/>
  <c r="K76" i="1"/>
  <c r="B78" i="1"/>
  <c r="B81" i="1"/>
  <c r="B74" i="1"/>
  <c r="B72" i="1"/>
  <c r="B69" i="1"/>
  <c r="O65" i="1" s="1"/>
  <c r="P65" i="1" s="1"/>
  <c r="B75" i="1"/>
  <c r="P46" i="1"/>
  <c r="M46" i="1"/>
  <c r="O62" i="1"/>
  <c r="P62" i="1" l="1"/>
  <c r="I63" i="1"/>
  <c r="O63" i="1"/>
  <c r="N73" i="1" l="1"/>
  <c r="N75" i="1"/>
  <c r="N77" i="1"/>
  <c r="N76" i="1"/>
  <c r="P63" i="1"/>
  <c r="O66" i="1"/>
  <c r="N74" i="1"/>
  <c r="P66" i="1" l="1"/>
  <c r="P68" i="1" l="1"/>
  <c r="O68" i="1" s="1"/>
  <c r="R68" i="1"/>
  <c r="P67" i="1" s="1"/>
  <c r="O67" i="1" s="1"/>
  <c r="O69" i="1" l="1"/>
  <c r="P69" i="1" l="1"/>
  <c r="O70" i="1"/>
  <c r="P70" i="1" l="1"/>
  <c r="K96" i="1"/>
  <c r="K98" i="1" s="1"/>
  <c r="K97" i="1" l="1"/>
</calcChain>
</file>

<file path=xl/sharedStrings.xml><?xml version="1.0" encoding="utf-8"?>
<sst xmlns="http://schemas.openxmlformats.org/spreadsheetml/2006/main" count="248" uniqueCount="177">
  <si>
    <t>m3/an</t>
  </si>
  <si>
    <t xml:space="preserve"> </t>
  </si>
  <si>
    <t>A remplir sur la base du dernier bilan de la société</t>
  </si>
  <si>
    <t>m3/mois</t>
  </si>
  <si>
    <t xml:space="preserve">version : </t>
  </si>
  <si>
    <t>CHARGES</t>
  </si>
  <si>
    <t>coût/mois</t>
  </si>
  <si>
    <t>coût/an</t>
  </si>
  <si>
    <t>PRODUITS</t>
  </si>
  <si>
    <t>mois</t>
  </si>
  <si>
    <t>an</t>
  </si>
  <si>
    <t>Marge mensuelle</t>
  </si>
  <si>
    <t>Marge annuelle</t>
  </si>
  <si>
    <t>PERSONNEL</t>
  </si>
  <si>
    <t>PDTS BLANCS</t>
  </si>
  <si>
    <t>CA HT</t>
  </si>
  <si>
    <t>M3</t>
  </si>
  <si>
    <t>PV</t>
  </si>
  <si>
    <t>LITRES</t>
  </si>
  <si>
    <t>Marge €</t>
  </si>
  <si>
    <t>Nombre de personnels</t>
  </si>
  <si>
    <t>Super SP</t>
  </si>
  <si>
    <t>Masse salariale (yc charges sociales)</t>
  </si>
  <si>
    <t>/nbr mois</t>
  </si>
  <si>
    <t>Gazol</t>
  </si>
  <si>
    <t>FISCALITE</t>
  </si>
  <si>
    <t>GNR</t>
  </si>
  <si>
    <t>CET (CVAE + CFE)</t>
  </si>
  <si>
    <t>Cartes TOTAL</t>
  </si>
  <si>
    <t>Taxe d'apprentissage</t>
  </si>
  <si>
    <t>Chiffre d'Affaire 1</t>
  </si>
  <si>
    <t>Automatique</t>
  </si>
  <si>
    <t>LUBIFIANTS global</t>
  </si>
  <si>
    <t>CA</t>
  </si>
  <si>
    <t>kg/litre</t>
  </si>
  <si>
    <t>Tx marque</t>
  </si>
  <si>
    <t>Baie</t>
  </si>
  <si>
    <t>Taxes sur salaire</t>
  </si>
  <si>
    <t>Boutique</t>
  </si>
  <si>
    <t>Adblue</t>
  </si>
  <si>
    <t>Médecine travail (ts les 2 ans)</t>
  </si>
  <si>
    <t>Chiffre d'Affaire 2</t>
  </si>
  <si>
    <t>C3S (contribution sociale solidarité)</t>
  </si>
  <si>
    <t>BOUTIQUE</t>
  </si>
  <si>
    <t>Taxes enlèvement des ordures</t>
  </si>
  <si>
    <t>cigarette</t>
  </si>
  <si>
    <t>Autres taxes</t>
  </si>
  <si>
    <t>télécarte</t>
  </si>
  <si>
    <t>Eau</t>
  </si>
  <si>
    <t>TABAC + CARTES</t>
  </si>
  <si>
    <t>Téléphone</t>
  </si>
  <si>
    <t>Internet</t>
  </si>
  <si>
    <t>Boissons sans alcool</t>
  </si>
  <si>
    <t>Electricité</t>
  </si>
  <si>
    <t xml:space="preserve">        dont Boissons chaudes</t>
  </si>
  <si>
    <t>Loyer HT</t>
  </si>
  <si>
    <t>Boissons  alcoolisées</t>
  </si>
  <si>
    <t>TVA loyer non récupérable</t>
  </si>
  <si>
    <t>Produits frais</t>
  </si>
  <si>
    <t>GERANT</t>
  </si>
  <si>
    <t>Glaces</t>
  </si>
  <si>
    <t>ORGANIC - cotisation retraite</t>
  </si>
  <si>
    <t>Confiseries</t>
  </si>
  <si>
    <t xml:space="preserve">RAM - cotisation SS </t>
  </si>
  <si>
    <t>Epicerie</t>
  </si>
  <si>
    <t>Emoluments</t>
  </si>
  <si>
    <t>Hygiène et Santé</t>
  </si>
  <si>
    <t>Bazar</t>
  </si>
  <si>
    <t xml:space="preserve">        dont Aliments animaux</t>
  </si>
  <si>
    <t>DIVERS</t>
  </si>
  <si>
    <t>Presse</t>
  </si>
  <si>
    <t>Assurance</t>
  </si>
  <si>
    <t>Gamme automobile</t>
  </si>
  <si>
    <t>Comptabilité</t>
  </si>
  <si>
    <t>Restauration</t>
  </si>
  <si>
    <t>Uniformes (5/an)</t>
  </si>
  <si>
    <t xml:space="preserve">        dont Viennoiseries</t>
  </si>
  <si>
    <t>Services bancaires et assimilés</t>
  </si>
  <si>
    <t xml:space="preserve">        dont Pains</t>
  </si>
  <si>
    <t>Frais sur CB</t>
  </si>
  <si>
    <t>Publicité</t>
  </si>
  <si>
    <t>Ristourne clients</t>
  </si>
  <si>
    <t>Transport de fonds</t>
  </si>
  <si>
    <t>Dotation Amortissement*</t>
  </si>
  <si>
    <t>Chiffre d'Affaire 3</t>
  </si>
  <si>
    <t>Prov. pour créances douteuses</t>
  </si>
  <si>
    <t>LAVAGES</t>
  </si>
  <si>
    <t>Nbr</t>
  </si>
  <si>
    <t>Tx Marque</t>
  </si>
  <si>
    <t>Produits d'entretien</t>
  </si>
  <si>
    <t>Lavage portique</t>
  </si>
  <si>
    <t>Outillage</t>
  </si>
  <si>
    <t>Lavage HP</t>
  </si>
  <si>
    <t>Papeterie</t>
  </si>
  <si>
    <t>Lavage manuel</t>
  </si>
  <si>
    <t>Location logiciel</t>
  </si>
  <si>
    <t>Chiffre d'Affaire 4</t>
  </si>
  <si>
    <t>location alarme/surveillance</t>
  </si>
  <si>
    <t>ENTRETIEN MECANIQUE</t>
  </si>
  <si>
    <t>Gardiennage</t>
  </si>
  <si>
    <t>Pièces baies</t>
  </si>
  <si>
    <t>Démarque</t>
  </si>
  <si>
    <t>Pneus</t>
  </si>
  <si>
    <t>Démarque auto</t>
  </si>
  <si>
    <t>CA bout*1%</t>
  </si>
  <si>
    <t>Caution bancaire</t>
  </si>
  <si>
    <t>Prestations en baies</t>
  </si>
  <si>
    <t>Entretien TPE</t>
  </si>
  <si>
    <t>Chiffre d'Affaire 5</t>
  </si>
  <si>
    <t>Entretien espace vert</t>
  </si>
  <si>
    <t>GAZ</t>
  </si>
  <si>
    <t>Entretien Elis</t>
  </si>
  <si>
    <t>-39 kg</t>
  </si>
  <si>
    <t>Entretien lecteur chèque</t>
  </si>
  <si>
    <t>-12.5 kg</t>
  </si>
  <si>
    <t>Entretien Courant Froid</t>
  </si>
  <si>
    <t>Chiffre d'Affaire 6</t>
  </si>
  <si>
    <t>Contrat anti-nuisibles</t>
  </si>
  <si>
    <t>CHIFFRE D'AFFAIRE TOTAL</t>
  </si>
  <si>
    <t>MARGE TOTALE (A)</t>
  </si>
  <si>
    <t>Vidange SHC</t>
  </si>
  <si>
    <t>Taux marque global</t>
  </si>
  <si>
    <t>RECETTES (A)</t>
  </si>
  <si>
    <t>Entretien portique lavage</t>
  </si>
  <si>
    <t>Autres à détailler **</t>
  </si>
  <si>
    <t>DEPENSES (B)</t>
  </si>
  <si>
    <t>RESULTAT (A)-(B)=C</t>
  </si>
  <si>
    <t>Evaporation</t>
  </si>
  <si>
    <t>MONTANT DES CHARGES (B)</t>
  </si>
  <si>
    <t>Retraitement :</t>
  </si>
  <si>
    <t>RESULTAT STE APRES IMPOT</t>
  </si>
  <si>
    <t>RESULTAT+RETRAITEMENT</t>
  </si>
  <si>
    <t>REPARTITION DES CHARGES</t>
  </si>
  <si>
    <t>REPARTITION CA</t>
  </si>
  <si>
    <t>REPARTITION RECETTES</t>
  </si>
  <si>
    <t>CARBURANT</t>
  </si>
  <si>
    <t>LOYER</t>
  </si>
  <si>
    <t>LAVAGE</t>
  </si>
  <si>
    <t>BAIE GRAISSAGE</t>
  </si>
  <si>
    <t>MODE DE PAIEMENT :</t>
  </si>
  <si>
    <t>Montant</t>
  </si>
  <si>
    <t>CARTE BANCAIRE :</t>
  </si>
  <si>
    <t>CARTE TOTAL :</t>
  </si>
  <si>
    <t>*Dotation Amortissement à détailler :</t>
  </si>
  <si>
    <t xml:space="preserve">CHEQUES : </t>
  </si>
  <si>
    <t>ESPECES :</t>
  </si>
  <si>
    <t>CREDITS :</t>
  </si>
  <si>
    <t>Charges patronales</t>
  </si>
  <si>
    <t>**Autres charges à détailler :</t>
  </si>
  <si>
    <t>Nbre</t>
  </si>
  <si>
    <t>Salaire brut</t>
  </si>
  <si>
    <t>Salaire + charges</t>
  </si>
  <si>
    <t>Conjoint gérant salarié</t>
  </si>
  <si>
    <t>Chef de station</t>
  </si>
  <si>
    <t>Pompiste</t>
  </si>
  <si>
    <t>Graisseur</t>
  </si>
  <si>
    <t>Autres :</t>
  </si>
  <si>
    <t xml:space="preserve">Boutique </t>
  </si>
  <si>
    <t>Caissier</t>
  </si>
  <si>
    <t>Apprenti</t>
  </si>
  <si>
    <t>Intéressement</t>
  </si>
  <si>
    <t>Prime</t>
  </si>
  <si>
    <t>mensuelle</t>
  </si>
  <si>
    <t>annuelle</t>
  </si>
  <si>
    <t>Résultat+loyer</t>
  </si>
  <si>
    <t>zone à remplir</t>
  </si>
  <si>
    <t>répartition Gérant</t>
  </si>
  <si>
    <t>PV : Prix de Vente</t>
  </si>
  <si>
    <t>répartition TR</t>
  </si>
  <si>
    <t>Conforme au bilan</t>
  </si>
  <si>
    <t xml:space="preserve">GERANCE  : </t>
  </si>
  <si>
    <t>Tarifs/marges PB et GAZ moyens 2018</t>
  </si>
  <si>
    <t xml:space="preserve">si CA&lt;500K€ :     28% </t>
  </si>
  <si>
    <t>                        33.33% part &gt;500 k€</t>
  </si>
  <si>
    <t>IMPOT 28% si CA&lt;500K€</t>
  </si>
  <si>
    <t>IMPOT 33,33% si CA &gt;500K€</t>
  </si>
  <si>
    <t>Formation continu 1% si plus de 11employés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</si>
</sst>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General_)"/>
    <numFmt numFmtId="165" formatCode="0.00000"/>
    <numFmt numFmtId="166" formatCode="#,##0.000"/>
    <numFmt numFmtId="167" formatCode="0.0%"/>
    <numFmt numFmtId="168" formatCode="#,##0.0"/>
    <numFmt numFmtId="169" formatCode="_-* #,##0.0000\ &quot;€&quot;_-;\-* #,##0.0000\ &quot;€&quot;_-;_-* &quot;-&quot;??\ &quot;€&quot;_-;_-@_-"/>
    <numFmt numFmtId="170" formatCode="#,##0.00\ &quot;€&quot;"/>
  </numFmts>
  <fonts count="10" x14ac:knownFonts="1">
    <font>
      <sz val="12"/>
      <name val="Helv"/>
    </font>
    <font>
      <sz val="12"/>
      <name val="Helv"/>
    </font>
    <font>
      <sz val="10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4"/>
      <name val="Helv"/>
    </font>
    <font>
      <b/>
      <sz val="10"/>
      <name val="Arial"/>
      <family val="2"/>
    </font>
    <font>
      <sz val="10"/>
      <name val="Helv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164" fontId="0" fillId="0" borderId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/>
    <xf numFmtId="9" fontId="2" fillId="0" borderId="0" applyFont="0" applyFill="0" applyBorder="0" applyAlignment="0" applyProtection="0"/>
  </cellStyleXfs>
  <cellXfs count="392">
    <xf numFmtId="164" fontId="0" fillId="0" borderId="0" xfId="0"/>
    <xf numFmtId="3" fontId="2" fillId="0" borderId="0" xfId="0" applyNumberFormat="1" applyFont="1" applyBorder="1" applyProtection="1"/>
    <xf numFmtId="3" fontId="2" fillId="0" borderId="0" xfId="0" applyNumberFormat="1" applyFont="1" applyBorder="1" applyAlignment="1" applyProtection="1">
      <alignment horizontal="right"/>
    </xf>
    <xf numFmtId="3" fontId="2" fillId="0" borderId="0" xfId="0" applyNumberFormat="1" applyFont="1" applyBorder="1" applyAlignment="1" applyProtection="1">
      <alignment horizontal="center"/>
    </xf>
    <xf numFmtId="3" fontId="2" fillId="0" borderId="0" xfId="0" applyNumberFormat="1" applyFont="1" applyProtection="1"/>
    <xf numFmtId="3" fontId="2" fillId="0" borderId="0" xfId="0" applyNumberFormat="1" applyFont="1" applyBorder="1" applyProtection="1">
      <protection locked="0"/>
    </xf>
    <xf numFmtId="3" fontId="2" fillId="0" borderId="0" xfId="0" applyNumberFormat="1" applyFont="1" applyFill="1" applyBorder="1" applyAlignment="1" applyProtection="1">
      <alignment horizontal="center"/>
    </xf>
    <xf numFmtId="3" fontId="2" fillId="0" borderId="0" xfId="0" applyNumberFormat="1" applyFont="1" applyBorder="1" applyAlignment="1" applyProtection="1">
      <alignment horizontal="centerContinuous"/>
    </xf>
    <xf numFmtId="3" fontId="2" fillId="0" borderId="0" xfId="0" applyNumberFormat="1" applyFont="1" applyFill="1" applyBorder="1" applyProtection="1"/>
    <xf numFmtId="3" fontId="2" fillId="0" borderId="0" xfId="0" applyNumberFormat="1" applyFont="1" applyFill="1" applyBorder="1" applyAlignment="1" applyProtection="1">
      <alignment horizontal="right"/>
    </xf>
    <xf numFmtId="3" fontId="2" fillId="0" borderId="0" xfId="0" applyNumberFormat="1" applyFont="1" applyFill="1" applyAlignment="1" applyProtection="1">
      <alignment horizontal="center"/>
    </xf>
    <xf numFmtId="3" fontId="6" fillId="0" borderId="0" xfId="0" applyNumberFormat="1" applyFont="1" applyAlignment="1" applyProtection="1">
      <alignment horizontal="center" vertical="center"/>
    </xf>
    <xf numFmtId="3" fontId="2" fillId="0" borderId="0" xfId="0" applyNumberFormat="1" applyFont="1" applyFill="1" applyBorder="1" applyAlignment="1" applyProtection="1">
      <alignment horizontal="left"/>
    </xf>
    <xf numFmtId="3" fontId="2" fillId="0" borderId="0" xfId="0" applyNumberFormat="1" applyFont="1" applyBorder="1" applyAlignment="1" applyProtection="1">
      <alignment horizontal="left"/>
    </xf>
    <xf numFmtId="3" fontId="2" fillId="0" borderId="2" xfId="0" applyNumberFormat="1" applyFont="1" applyBorder="1" applyAlignment="1" applyProtection="1">
      <alignment horizontal="center"/>
    </xf>
    <xf numFmtId="3" fontId="2" fillId="0" borderId="10" xfId="0" applyNumberFormat="1" applyFont="1" applyFill="1" applyBorder="1" applyProtection="1"/>
    <xf numFmtId="3" fontId="2" fillId="0" borderId="2" xfId="0" applyNumberFormat="1" applyFont="1" applyBorder="1" applyProtection="1"/>
    <xf numFmtId="3" fontId="2" fillId="0" borderId="5" xfId="0" applyNumberFormat="1" applyFont="1" applyBorder="1" applyAlignment="1" applyProtection="1">
      <alignment horizontal="center"/>
    </xf>
    <xf numFmtId="3" fontId="2" fillId="3" borderId="1" xfId="0" applyNumberFormat="1" applyFont="1" applyFill="1" applyBorder="1" applyProtection="1"/>
    <xf numFmtId="3" fontId="2" fillId="0" borderId="14" xfId="0" applyNumberFormat="1" applyFont="1" applyBorder="1" applyAlignment="1" applyProtection="1">
      <alignment horizontal="right"/>
    </xf>
    <xf numFmtId="3" fontId="2" fillId="0" borderId="14" xfId="0" applyNumberFormat="1" applyFont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left"/>
    </xf>
    <xf numFmtId="3" fontId="2" fillId="0" borderId="16" xfId="0" applyNumberFormat="1" applyFont="1" applyBorder="1" applyAlignment="1" applyProtection="1">
      <alignment horizontal="center"/>
    </xf>
    <xf numFmtId="3" fontId="2" fillId="0" borderId="17" xfId="0" applyNumberFormat="1" applyFont="1" applyFill="1" applyBorder="1" applyAlignment="1" applyProtection="1">
      <alignment horizontal="center"/>
    </xf>
    <xf numFmtId="3" fontId="2" fillId="0" borderId="16" xfId="0" applyNumberFormat="1" applyFont="1" applyBorder="1" applyProtection="1"/>
    <xf numFmtId="3" fontId="2" fillId="0" borderId="18" xfId="0" applyNumberFormat="1" applyFont="1" applyBorder="1" applyProtection="1"/>
    <xf numFmtId="3" fontId="2" fillId="0" borderId="19" xfId="0" applyNumberFormat="1" applyFont="1" applyBorder="1" applyAlignment="1" applyProtection="1">
      <alignment horizontal="right"/>
    </xf>
    <xf numFmtId="3" fontId="2" fillId="0" borderId="20" xfId="0" applyNumberFormat="1" applyFont="1" applyBorder="1" applyAlignment="1" applyProtection="1">
      <alignment horizontal="left"/>
    </xf>
    <xf numFmtId="3" fontId="2" fillId="2" borderId="14" xfId="0" applyNumberFormat="1" applyFont="1" applyFill="1" applyBorder="1" applyAlignment="1" applyProtection="1">
      <alignment horizontal="right"/>
      <protection locked="0"/>
    </xf>
    <xf numFmtId="165" fontId="2" fillId="0" borderId="0" xfId="0" applyNumberFormat="1" applyFont="1" applyFill="1" applyBorder="1" applyAlignment="1" applyProtection="1">
      <alignment horizontal="center"/>
    </xf>
    <xf numFmtId="1" fontId="2" fillId="0" borderId="14" xfId="0" applyNumberFormat="1" applyFont="1" applyFill="1" applyBorder="1" applyAlignment="1" applyProtection="1">
      <alignment horizontal="center"/>
    </xf>
    <xf numFmtId="2" fontId="2" fillId="0" borderId="0" xfId="0" applyNumberFormat="1" applyFont="1" applyFill="1" applyBorder="1" applyAlignment="1" applyProtection="1">
      <alignment horizontal="center"/>
    </xf>
    <xf numFmtId="1" fontId="2" fillId="2" borderId="0" xfId="0" applyNumberFormat="1" applyFont="1" applyFill="1" applyBorder="1" applyProtection="1">
      <protection locked="0"/>
    </xf>
    <xf numFmtId="165" fontId="2" fillId="0" borderId="0" xfId="0" applyNumberFormat="1" applyFont="1" applyFill="1" applyBorder="1" applyAlignment="1" applyProtection="1">
      <alignment horizontal="right"/>
    </xf>
    <xf numFmtId="166" fontId="2" fillId="0" borderId="0" xfId="0" applyNumberFormat="1" applyFont="1" applyBorder="1" applyProtection="1"/>
    <xf numFmtId="3" fontId="2" fillId="0" borderId="20" xfId="0" applyNumberFormat="1" applyFont="1" applyBorder="1" applyProtection="1"/>
    <xf numFmtId="3" fontId="2" fillId="0" borderId="10" xfId="0" applyNumberFormat="1" applyFont="1" applyBorder="1" applyAlignment="1" applyProtection="1">
      <alignment horizontal="right"/>
    </xf>
    <xf numFmtId="164" fontId="2" fillId="0" borderId="20" xfId="0" applyFont="1" applyFill="1" applyBorder="1" applyAlignment="1" applyProtection="1">
      <alignment horizontal="left"/>
    </xf>
    <xf numFmtId="3" fontId="2" fillId="0" borderId="14" xfId="0" quotePrefix="1" applyNumberFormat="1" applyFont="1" applyBorder="1" applyAlignment="1" applyProtection="1">
      <alignment horizontal="center"/>
    </xf>
    <xf numFmtId="164" fontId="2" fillId="0" borderId="14" xfId="0" applyFont="1" applyFill="1" applyBorder="1" applyAlignment="1" applyProtection="1">
      <alignment horizontal="center"/>
    </xf>
    <xf numFmtId="3" fontId="2" fillId="3" borderId="0" xfId="0" applyNumberFormat="1" applyFont="1" applyFill="1" applyBorder="1" applyProtection="1"/>
    <xf numFmtId="3" fontId="2" fillId="0" borderId="21" xfId="0" applyNumberFormat="1" applyFont="1" applyFill="1" applyBorder="1" applyAlignment="1" applyProtection="1">
      <alignment horizontal="right"/>
    </xf>
    <xf numFmtId="3" fontId="2" fillId="0" borderId="21" xfId="0" quotePrefix="1" applyNumberFormat="1" applyFont="1" applyBorder="1" applyAlignment="1" applyProtection="1">
      <alignment horizontal="center"/>
    </xf>
    <xf numFmtId="3" fontId="2" fillId="0" borderId="21" xfId="0" applyNumberFormat="1" applyFont="1" applyFill="1" applyBorder="1" applyAlignment="1" applyProtection="1">
      <alignment horizontal="center"/>
    </xf>
    <xf numFmtId="3" fontId="2" fillId="3" borderId="2" xfId="0" applyNumberFormat="1" applyFont="1" applyFill="1" applyBorder="1" applyProtection="1"/>
    <xf numFmtId="3" fontId="2" fillId="0" borderId="20" xfId="0" applyNumberFormat="1" applyFont="1" applyFill="1" applyBorder="1" applyAlignment="1" applyProtection="1">
      <alignment horizontal="left"/>
    </xf>
    <xf numFmtId="3" fontId="2" fillId="0" borderId="14" xfId="0" applyNumberFormat="1" applyFont="1" applyFill="1" applyBorder="1" applyAlignment="1" applyProtection="1">
      <alignment horizontal="center"/>
    </xf>
    <xf numFmtId="3" fontId="2" fillId="2" borderId="0" xfId="0" applyNumberFormat="1" applyFont="1" applyFill="1" applyBorder="1" applyProtection="1">
      <protection locked="0"/>
    </xf>
    <xf numFmtId="167" fontId="2" fillId="0" borderId="14" xfId="2" quotePrefix="1" applyNumberFormat="1" applyFont="1" applyFill="1" applyBorder="1" applyAlignment="1" applyProtection="1">
      <alignment horizontal="center"/>
    </xf>
    <xf numFmtId="3" fontId="8" fillId="3" borderId="5" xfId="0" applyNumberFormat="1" applyFont="1" applyFill="1" applyBorder="1" applyAlignment="1" applyProtection="1">
      <alignment horizontal="left"/>
    </xf>
    <xf numFmtId="3" fontId="8" fillId="3" borderId="0" xfId="0" applyNumberFormat="1" applyFont="1" applyFill="1" applyBorder="1" applyAlignment="1" applyProtection="1">
      <alignment horizontal="center"/>
    </xf>
    <xf numFmtId="3" fontId="8" fillId="3" borderId="14" xfId="0" applyNumberFormat="1" applyFont="1" applyFill="1" applyBorder="1" applyAlignment="1" applyProtection="1">
      <alignment horizontal="center"/>
    </xf>
    <xf numFmtId="10" fontId="2" fillId="3" borderId="0" xfId="2" applyNumberFormat="1" applyFont="1" applyFill="1" applyBorder="1" applyAlignment="1" applyProtection="1">
      <alignment horizontal="left"/>
    </xf>
    <xf numFmtId="3" fontId="2" fillId="3" borderId="0" xfId="0" applyNumberFormat="1" applyFont="1" applyFill="1" applyBorder="1" applyAlignment="1" applyProtection="1">
      <alignment horizontal="left"/>
    </xf>
    <xf numFmtId="3" fontId="8" fillId="3" borderId="4" xfId="0" applyNumberFormat="1" applyFont="1" applyFill="1" applyBorder="1" applyProtection="1"/>
    <xf numFmtId="3" fontId="8" fillId="3" borderId="12" xfId="0" applyNumberFormat="1" applyFont="1" applyFill="1" applyBorder="1" applyProtection="1"/>
    <xf numFmtId="3" fontId="2" fillId="0" borderId="20" xfId="0" applyNumberFormat="1" applyFont="1" applyBorder="1" applyAlignment="1" applyProtection="1">
      <alignment horizontal="right"/>
    </xf>
    <xf numFmtId="10" fontId="2" fillId="0" borderId="14" xfId="2" quotePrefix="1" applyNumberFormat="1" applyFont="1" applyFill="1" applyBorder="1" applyAlignment="1" applyProtection="1">
      <alignment horizontal="center"/>
    </xf>
    <xf numFmtId="3" fontId="2" fillId="0" borderId="22" xfId="0" applyNumberFormat="1" applyFont="1" applyBorder="1" applyAlignment="1" applyProtection="1">
      <alignment horizontal="center"/>
    </xf>
    <xf numFmtId="3" fontId="2" fillId="0" borderId="19" xfId="0" applyNumberFormat="1" applyFont="1" applyBorder="1" applyProtection="1"/>
    <xf numFmtId="3" fontId="2" fillId="0" borderId="23" xfId="0" applyNumberFormat="1" applyFont="1" applyBorder="1" applyAlignment="1" applyProtection="1">
      <alignment horizontal="left"/>
    </xf>
    <xf numFmtId="3" fontId="2" fillId="2" borderId="0" xfId="0" applyNumberFormat="1" applyFont="1" applyFill="1" applyBorder="1" applyAlignment="1" applyProtection="1">
      <alignment horizontal="center"/>
      <protection locked="0"/>
    </xf>
    <xf numFmtId="10" fontId="2" fillId="0" borderId="0" xfId="2" applyNumberFormat="1" applyFont="1" applyFill="1" applyBorder="1" applyProtection="1">
      <protection locked="0"/>
    </xf>
    <xf numFmtId="3" fontId="2" fillId="0" borderId="10" xfId="0" applyNumberFormat="1" applyFont="1" applyBorder="1" applyProtection="1"/>
    <xf numFmtId="3" fontId="2" fillId="0" borderId="13" xfId="0" applyNumberFormat="1" applyFont="1" applyBorder="1" applyAlignment="1" applyProtection="1">
      <alignment horizontal="right"/>
    </xf>
    <xf numFmtId="3" fontId="2" fillId="0" borderId="14" xfId="0" applyNumberFormat="1" applyFont="1" applyFill="1" applyBorder="1" applyAlignment="1" applyProtection="1">
      <alignment horizontal="right"/>
    </xf>
    <xf numFmtId="9" fontId="8" fillId="0" borderId="0" xfId="2" applyNumberFormat="1" applyFont="1" applyFill="1" applyBorder="1" applyAlignment="1" applyProtection="1">
      <alignment horizontal="left"/>
    </xf>
    <xf numFmtId="10" fontId="2" fillId="2" borderId="0" xfId="2" applyNumberFormat="1" applyFont="1" applyFill="1" applyBorder="1" applyProtection="1">
      <protection locked="0"/>
    </xf>
    <xf numFmtId="10" fontId="2" fillId="0" borderId="14" xfId="2" applyNumberFormat="1" applyFont="1" applyFill="1" applyBorder="1" applyAlignment="1" applyProtection="1">
      <alignment horizontal="center"/>
    </xf>
    <xf numFmtId="9" fontId="8" fillId="0" borderId="0" xfId="2" applyFont="1" applyFill="1" applyBorder="1" applyAlignment="1" applyProtection="1">
      <alignment horizontal="left"/>
    </xf>
    <xf numFmtId="4" fontId="2" fillId="0" borderId="0" xfId="0" applyNumberFormat="1" applyFont="1" applyProtection="1"/>
    <xf numFmtId="3" fontId="2" fillId="2" borderId="0" xfId="0" applyNumberFormat="1" applyFont="1" applyFill="1" applyBorder="1" applyProtection="1"/>
    <xf numFmtId="0" fontId="2" fillId="0" borderId="0" xfId="2" applyNumberFormat="1" applyFont="1" applyFill="1" applyBorder="1" applyProtection="1"/>
    <xf numFmtId="3" fontId="2" fillId="2" borderId="14" xfId="0" applyNumberFormat="1" applyFont="1" applyFill="1" applyBorder="1" applyAlignment="1" applyProtection="1">
      <alignment horizontal="right"/>
    </xf>
    <xf numFmtId="3" fontId="2" fillId="0" borderId="14" xfId="0" quotePrefix="1" applyNumberFormat="1" applyFont="1" applyFill="1" applyBorder="1" applyAlignment="1" applyProtection="1">
      <alignment horizontal="center"/>
    </xf>
    <xf numFmtId="3" fontId="2" fillId="4" borderId="5" xfId="0" applyNumberFormat="1" applyFont="1" applyFill="1" applyBorder="1" applyProtection="1"/>
    <xf numFmtId="164" fontId="8" fillId="3" borderId="5" xfId="0" applyFont="1" applyFill="1" applyBorder="1" applyAlignment="1" applyProtection="1">
      <alignment horizontal="center"/>
    </xf>
    <xf numFmtId="164" fontId="8" fillId="3" borderId="24" xfId="0" applyFont="1" applyFill="1" applyBorder="1" applyAlignment="1" applyProtection="1">
      <alignment horizontal="center"/>
    </xf>
    <xf numFmtId="164" fontId="2" fillId="3" borderId="5" xfId="0" applyFont="1" applyFill="1" applyBorder="1" applyAlignment="1" applyProtection="1">
      <alignment horizontal="center"/>
    </xf>
    <xf numFmtId="3" fontId="2" fillId="3" borderId="5" xfId="0" applyNumberFormat="1" applyFont="1" applyFill="1" applyBorder="1" applyProtection="1"/>
    <xf numFmtId="10" fontId="2" fillId="3" borderId="0" xfId="2" applyNumberFormat="1" applyFont="1" applyFill="1" applyBorder="1" applyProtection="1"/>
    <xf numFmtId="3" fontId="8" fillId="3" borderId="6" xfId="0" applyNumberFormat="1" applyFont="1" applyFill="1" applyBorder="1" applyProtection="1"/>
    <xf numFmtId="3" fontId="2" fillId="0" borderId="10" xfId="0" applyNumberFormat="1" applyFont="1" applyFill="1" applyBorder="1" applyAlignment="1" applyProtection="1">
      <alignment horizontal="left"/>
    </xf>
    <xf numFmtId="3" fontId="2" fillId="0" borderId="16" xfId="0" applyNumberFormat="1" applyFont="1" applyBorder="1" applyAlignment="1" applyProtection="1">
      <alignment horizontal="left"/>
    </xf>
    <xf numFmtId="3" fontId="2" fillId="0" borderId="25" xfId="0" applyNumberFormat="1" applyFont="1" applyBorder="1" applyAlignment="1" applyProtection="1">
      <alignment horizontal="center"/>
    </xf>
    <xf numFmtId="3" fontId="2" fillId="0" borderId="26" xfId="0" applyNumberFormat="1" applyFont="1" applyBorder="1" applyProtection="1"/>
    <xf numFmtId="3" fontId="2" fillId="0" borderId="15" xfId="0" applyNumberFormat="1" applyFont="1" applyBorder="1" applyProtection="1"/>
    <xf numFmtId="3" fontId="2" fillId="0" borderId="23" xfId="0" applyNumberFormat="1" applyFont="1" applyBorder="1" applyAlignment="1" applyProtection="1">
      <alignment horizontal="right"/>
    </xf>
    <xf numFmtId="3" fontId="2" fillId="0" borderId="14" xfId="0" quotePrefix="1" applyNumberFormat="1" applyFont="1" applyFill="1" applyBorder="1" applyAlignment="1" applyProtection="1">
      <alignment horizontal="right"/>
    </xf>
    <xf numFmtId="3" fontId="2" fillId="0" borderId="27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Protection="1"/>
    <xf numFmtId="3" fontId="2" fillId="2" borderId="14" xfId="0" quotePrefix="1" applyNumberFormat="1" applyFont="1" applyFill="1" applyBorder="1" applyAlignment="1" applyProtection="1">
      <alignment horizontal="right"/>
      <protection locked="0"/>
    </xf>
    <xf numFmtId="3" fontId="2" fillId="2" borderId="27" xfId="0" applyNumberFormat="1" applyFont="1" applyFill="1" applyBorder="1" applyProtection="1">
      <protection locked="0"/>
    </xf>
    <xf numFmtId="168" fontId="2" fillId="0" borderId="0" xfId="0" applyNumberFormat="1" applyFont="1" applyBorder="1" applyProtection="1"/>
    <xf numFmtId="10" fontId="2" fillId="2" borderId="0" xfId="0" applyNumberFormat="1" applyFont="1" applyFill="1" applyBorder="1" applyProtection="1">
      <protection locked="0"/>
    </xf>
    <xf numFmtId="10" fontId="2" fillId="0" borderId="0" xfId="0" applyNumberFormat="1" applyFont="1" applyBorder="1" applyProtection="1"/>
    <xf numFmtId="3" fontId="2" fillId="2" borderId="21" xfId="0" applyNumberFormat="1" applyFont="1" applyFill="1" applyBorder="1" applyAlignment="1" applyProtection="1">
      <alignment horizontal="right"/>
      <protection locked="0"/>
    </xf>
    <xf numFmtId="3" fontId="2" fillId="0" borderId="21" xfId="0" quotePrefix="1" applyNumberFormat="1" applyFont="1" applyFill="1" applyBorder="1" applyAlignment="1" applyProtection="1">
      <alignment horizontal="center"/>
    </xf>
    <xf numFmtId="3" fontId="2" fillId="3" borderId="3" xfId="0" applyNumberFormat="1" applyFont="1" applyFill="1" applyBorder="1" applyProtection="1"/>
    <xf numFmtId="3" fontId="8" fillId="5" borderId="0" xfId="0" applyNumberFormat="1" applyFont="1" applyFill="1" applyBorder="1" applyProtection="1"/>
    <xf numFmtId="3" fontId="8" fillId="5" borderId="27" xfId="0" applyNumberFormat="1" applyFont="1" applyFill="1" applyBorder="1" applyProtection="1"/>
    <xf numFmtId="3" fontId="8" fillId="5" borderId="14" xfId="0" applyNumberFormat="1" applyFont="1" applyFill="1" applyBorder="1" applyAlignment="1" applyProtection="1">
      <alignment horizontal="center"/>
    </xf>
    <xf numFmtId="10" fontId="8" fillId="5" borderId="0" xfId="2" applyNumberFormat="1" applyFont="1" applyFill="1" applyBorder="1" applyProtection="1"/>
    <xf numFmtId="10" fontId="8" fillId="5" borderId="13" xfId="0" applyNumberFormat="1" applyFont="1" applyFill="1" applyBorder="1" applyProtection="1"/>
    <xf numFmtId="3" fontId="2" fillId="5" borderId="10" xfId="0" applyNumberFormat="1" applyFont="1" applyFill="1" applyBorder="1" applyProtection="1"/>
    <xf numFmtId="3" fontId="8" fillId="5" borderId="10" xfId="0" applyNumberFormat="1" applyFont="1" applyFill="1" applyBorder="1" applyAlignment="1" applyProtection="1">
      <alignment horizontal="right"/>
    </xf>
    <xf numFmtId="3" fontId="2" fillId="3" borderId="20" xfId="0" applyNumberFormat="1" applyFont="1" applyFill="1" applyBorder="1" applyAlignment="1" applyProtection="1">
      <alignment horizontal="left"/>
    </xf>
    <xf numFmtId="3" fontId="2" fillId="3" borderId="13" xfId="0" applyNumberFormat="1" applyFont="1" applyFill="1" applyBorder="1" applyProtection="1"/>
    <xf numFmtId="3" fontId="2" fillId="0" borderId="27" xfId="0" applyNumberFormat="1" applyFont="1" applyBorder="1" applyProtection="1"/>
    <xf numFmtId="3" fontId="2" fillId="0" borderId="14" xfId="0" applyNumberFormat="1" applyFont="1" applyBorder="1" applyProtection="1"/>
    <xf numFmtId="3" fontId="2" fillId="0" borderId="13" xfId="0" applyNumberFormat="1" applyFont="1" applyBorder="1" applyProtection="1"/>
    <xf numFmtId="3" fontId="2" fillId="0" borderId="0" xfId="0" quotePrefix="1" applyNumberFormat="1" applyFont="1" applyBorder="1" applyAlignment="1" applyProtection="1">
      <alignment horizontal="left"/>
    </xf>
    <xf numFmtId="164" fontId="9" fillId="2" borderId="27" xfId="0" applyFont="1" applyFill="1" applyBorder="1" applyProtection="1">
      <protection locked="0"/>
    </xf>
    <xf numFmtId="10" fontId="2" fillId="0" borderId="13" xfId="0" applyNumberFormat="1" applyFont="1" applyBorder="1" applyProtection="1"/>
    <xf numFmtId="3" fontId="2" fillId="0" borderId="10" xfId="0" applyNumberFormat="1" applyFont="1" applyBorder="1" applyAlignment="1" applyProtection="1">
      <alignment horizontal="left"/>
    </xf>
    <xf numFmtId="3" fontId="2" fillId="0" borderId="0" xfId="0" quotePrefix="1" applyNumberFormat="1" applyFont="1" applyBorder="1" applyProtection="1"/>
    <xf numFmtId="3" fontId="2" fillId="0" borderId="13" xfId="0" applyNumberFormat="1" applyFont="1" applyBorder="1" applyAlignment="1" applyProtection="1">
      <alignment horizontal="left"/>
    </xf>
    <xf numFmtId="3" fontId="2" fillId="3" borderId="4" xfId="0" applyNumberFormat="1" applyFont="1" applyFill="1" applyBorder="1" applyProtection="1"/>
    <xf numFmtId="3" fontId="2" fillId="0" borderId="24" xfId="0" applyNumberFormat="1" applyFont="1" applyFill="1" applyBorder="1" applyAlignment="1" applyProtection="1">
      <alignment horizontal="right"/>
    </xf>
    <xf numFmtId="3" fontId="2" fillId="0" borderId="24" xfId="0" quotePrefix="1" applyNumberFormat="1" applyFont="1" applyFill="1" applyBorder="1" applyAlignment="1" applyProtection="1">
      <alignment horizontal="center"/>
    </xf>
    <xf numFmtId="3" fontId="2" fillId="0" borderId="24" xfId="0" applyNumberFormat="1" applyFont="1" applyFill="1" applyBorder="1" applyAlignment="1" applyProtection="1">
      <alignment horizontal="center"/>
    </xf>
    <xf numFmtId="3" fontId="2" fillId="3" borderId="6" xfId="0" applyNumberFormat="1" applyFont="1" applyFill="1" applyBorder="1" applyProtection="1"/>
    <xf numFmtId="3" fontId="2" fillId="3" borderId="1" xfId="0" applyNumberFormat="1" applyFont="1" applyFill="1" applyBorder="1" applyAlignment="1" applyProtection="1">
      <alignment horizontal="left"/>
    </xf>
    <xf numFmtId="3" fontId="2" fillId="0" borderId="13" xfId="0" applyNumberFormat="1" applyFont="1" applyFill="1" applyBorder="1" applyProtection="1"/>
    <xf numFmtId="3" fontId="2" fillId="0" borderId="4" xfId="0" applyNumberFormat="1" applyFont="1" applyFill="1" applyBorder="1" applyAlignment="1" applyProtection="1">
      <alignment horizontal="left"/>
    </xf>
    <xf numFmtId="3" fontId="2" fillId="2" borderId="24" xfId="0" applyNumberFormat="1" applyFont="1" applyFill="1" applyBorder="1" applyAlignment="1" applyProtection="1">
      <alignment horizontal="right"/>
      <protection locked="0"/>
    </xf>
    <xf numFmtId="3" fontId="2" fillId="0" borderId="6" xfId="0" applyNumberFormat="1" applyFont="1" applyFill="1" applyBorder="1" applyProtection="1"/>
    <xf numFmtId="3" fontId="2" fillId="4" borderId="21" xfId="0" applyNumberFormat="1" applyFont="1" applyFill="1" applyBorder="1" applyAlignment="1" applyProtection="1">
      <alignment horizontal="right"/>
    </xf>
    <xf numFmtId="3" fontId="2" fillId="4" borderId="21" xfId="0" quotePrefix="1" applyNumberFormat="1" applyFont="1" applyFill="1" applyBorder="1" applyAlignment="1" applyProtection="1">
      <alignment horizontal="center"/>
    </xf>
    <xf numFmtId="3" fontId="2" fillId="4" borderId="21" xfId="0" applyNumberFormat="1" applyFont="1" applyFill="1" applyBorder="1" applyAlignment="1" applyProtection="1">
      <alignment horizontal="center"/>
    </xf>
    <xf numFmtId="9" fontId="2" fillId="0" borderId="0" xfId="0" applyNumberFormat="1" applyFont="1" applyBorder="1" applyProtection="1"/>
    <xf numFmtId="3" fontId="2" fillId="6" borderId="27" xfId="0" applyNumberFormat="1" applyFont="1" applyFill="1" applyBorder="1" applyProtection="1"/>
    <xf numFmtId="3" fontId="2" fillId="6" borderId="0" xfId="0" applyNumberFormat="1" applyFont="1" applyFill="1" applyBorder="1" applyProtection="1"/>
    <xf numFmtId="166" fontId="2" fillId="0" borderId="14" xfId="0" quotePrefix="1" applyNumberFormat="1" applyFont="1" applyFill="1" applyBorder="1" applyAlignment="1" applyProtection="1">
      <alignment horizontal="center"/>
    </xf>
    <xf numFmtId="164" fontId="1" fillId="0" borderId="10" xfId="0" applyFont="1" applyFill="1" applyBorder="1" applyProtection="1"/>
    <xf numFmtId="164" fontId="9" fillId="0" borderId="27" xfId="0" applyFont="1" applyFill="1" applyBorder="1" applyProtection="1"/>
    <xf numFmtId="10" fontId="2" fillId="0" borderId="0" xfId="0" applyNumberFormat="1" applyFont="1" applyFill="1" applyBorder="1" applyProtection="1"/>
    <xf numFmtId="3" fontId="2" fillId="5" borderId="0" xfId="0" applyNumberFormat="1" applyFont="1" applyFill="1" applyBorder="1" applyProtection="1"/>
    <xf numFmtId="167" fontId="8" fillId="5" borderId="0" xfId="2" applyNumberFormat="1" applyFont="1" applyFill="1" applyBorder="1" applyProtection="1"/>
    <xf numFmtId="3" fontId="8" fillId="5" borderId="13" xfId="0" applyNumberFormat="1" applyFont="1" applyFill="1" applyBorder="1" applyAlignment="1" applyProtection="1">
      <alignment horizontal="right"/>
    </xf>
    <xf numFmtId="3" fontId="8" fillId="0" borderId="10" xfId="0" applyNumberFormat="1" applyFont="1" applyBorder="1" applyProtection="1"/>
    <xf numFmtId="3" fontId="8" fillId="0" borderId="13" xfId="0" applyNumberFormat="1" applyFont="1" applyBorder="1" applyAlignment="1" applyProtection="1">
      <alignment horizontal="left"/>
    </xf>
    <xf numFmtId="3" fontId="2" fillId="3" borderId="0" xfId="0" applyNumberFormat="1" applyFont="1" applyFill="1" applyProtection="1"/>
    <xf numFmtId="3" fontId="8" fillId="3" borderId="0" xfId="0" applyNumberFormat="1" applyFont="1" applyFill="1" applyBorder="1" applyProtection="1"/>
    <xf numFmtId="3" fontId="8" fillId="3" borderId="24" xfId="0" applyNumberFormat="1" applyFont="1" applyFill="1" applyBorder="1" applyAlignment="1" applyProtection="1">
      <alignment horizontal="center"/>
    </xf>
    <xf numFmtId="3" fontId="8" fillId="3" borderId="5" xfId="0" applyNumberFormat="1" applyFont="1" applyFill="1" applyBorder="1" applyAlignment="1" applyProtection="1">
      <alignment horizontal="center"/>
    </xf>
    <xf numFmtId="10" fontId="8" fillId="3" borderId="5" xfId="2" applyNumberFormat="1" applyFont="1" applyFill="1" applyBorder="1" applyAlignment="1" applyProtection="1">
      <alignment horizontal="center"/>
    </xf>
    <xf numFmtId="3" fontId="2" fillId="0" borderId="16" xfId="0" applyNumberFormat="1" applyFont="1" applyBorder="1" applyAlignment="1" applyProtection="1">
      <alignment horizontal="right"/>
    </xf>
    <xf numFmtId="3" fontId="8" fillId="0" borderId="19" xfId="0" applyNumberFormat="1" applyFont="1" applyBorder="1" applyProtection="1"/>
    <xf numFmtId="3" fontId="8" fillId="0" borderId="19" xfId="0" applyNumberFormat="1" applyFont="1" applyBorder="1" applyAlignment="1" applyProtection="1">
      <alignment horizontal="left"/>
    </xf>
    <xf numFmtId="1" fontId="2" fillId="0" borderId="0" xfId="0" applyNumberFormat="1" applyFont="1" applyFill="1" applyBorder="1" applyAlignment="1" applyProtection="1">
      <alignment horizontal="right"/>
    </xf>
    <xf numFmtId="3" fontId="2" fillId="0" borderId="0" xfId="0" applyNumberFormat="1" applyFont="1" applyBorder="1" applyAlignment="1" applyProtection="1"/>
    <xf numFmtId="4" fontId="2" fillId="0" borderId="14" xfId="0" applyNumberFormat="1" applyFont="1" applyBorder="1" applyAlignment="1" applyProtection="1">
      <alignment horizontal="center"/>
    </xf>
    <xf numFmtId="9" fontId="2" fillId="0" borderId="0" xfId="2" applyFont="1" applyFill="1" applyBorder="1" applyProtection="1"/>
    <xf numFmtId="3" fontId="8" fillId="0" borderId="10" xfId="0" applyNumberFormat="1" applyFont="1" applyBorder="1" applyAlignment="1" applyProtection="1">
      <alignment horizontal="left"/>
    </xf>
    <xf numFmtId="3" fontId="2" fillId="0" borderId="14" xfId="0" applyNumberFormat="1" applyFont="1" applyBorder="1" applyAlignment="1" applyProtection="1">
      <alignment horizontal="left"/>
    </xf>
    <xf numFmtId="3" fontId="8" fillId="3" borderId="5" xfId="0" applyNumberFormat="1" applyFont="1" applyFill="1" applyBorder="1" applyAlignment="1" applyProtection="1"/>
    <xf numFmtId="1" fontId="8" fillId="3" borderId="5" xfId="2" applyNumberFormat="1" applyFont="1" applyFill="1" applyBorder="1" applyProtection="1"/>
    <xf numFmtId="9" fontId="8" fillId="7" borderId="5" xfId="2" applyNumberFormat="1" applyFont="1" applyFill="1" applyBorder="1" applyProtection="1"/>
    <xf numFmtId="3" fontId="8" fillId="3" borderId="5" xfId="0" applyNumberFormat="1" applyFont="1" applyFill="1" applyBorder="1" applyProtection="1"/>
    <xf numFmtId="3" fontId="2" fillId="0" borderId="22" xfId="0" applyNumberFormat="1" applyFont="1" applyBorder="1" applyProtection="1"/>
    <xf numFmtId="3" fontId="2" fillId="0" borderId="19" xfId="0" applyNumberFormat="1" applyFont="1" applyBorder="1" applyAlignment="1" applyProtection="1">
      <alignment horizontal="left"/>
    </xf>
    <xf numFmtId="3" fontId="2" fillId="2" borderId="0" xfId="0" applyNumberFormat="1" applyFont="1" applyFill="1" applyBorder="1" applyAlignment="1" applyProtection="1">
      <protection locked="0"/>
    </xf>
    <xf numFmtId="9" fontId="2" fillId="2" borderId="0" xfId="2" applyFont="1" applyFill="1" applyBorder="1" applyProtection="1">
      <protection locked="0"/>
    </xf>
    <xf numFmtId="3" fontId="2" fillId="0" borderId="14" xfId="0" applyNumberFormat="1" applyFont="1" applyFill="1" applyBorder="1" applyAlignment="1" applyProtection="1">
      <alignment horizontal="right"/>
      <protection locked="0"/>
    </xf>
    <xf numFmtId="167" fontId="8" fillId="3" borderId="5" xfId="2" applyNumberFormat="1" applyFont="1" applyFill="1" applyBorder="1" applyProtection="1"/>
    <xf numFmtId="10" fontId="8" fillId="3" borderId="5" xfId="2" applyNumberFormat="1" applyFont="1" applyFill="1" applyBorder="1" applyProtection="1"/>
    <xf numFmtId="3" fontId="2" fillId="0" borderId="16" xfId="0" applyNumberFormat="1" applyFont="1" applyBorder="1" applyAlignment="1" applyProtection="1"/>
    <xf numFmtId="3" fontId="2" fillId="0" borderId="0" xfId="0" quotePrefix="1" applyNumberFormat="1" applyFont="1" applyFill="1" applyBorder="1" applyAlignment="1" applyProtection="1">
      <alignment horizontal="left"/>
    </xf>
    <xf numFmtId="4" fontId="2" fillId="0" borderId="0" xfId="0" applyNumberFormat="1" applyFont="1" applyFill="1" applyBorder="1" applyAlignment="1" applyProtection="1">
      <alignment horizontal="center"/>
    </xf>
    <xf numFmtId="3" fontId="2" fillId="2" borderId="0" xfId="0" applyNumberFormat="1" applyFont="1" applyFill="1" applyBorder="1" applyAlignment="1" applyProtection="1">
      <alignment horizontal="right"/>
      <protection locked="0"/>
    </xf>
    <xf numFmtId="166" fontId="2" fillId="0" borderId="0" xfId="0" applyNumberFormat="1" applyFont="1" applyFill="1" applyBorder="1" applyProtection="1"/>
    <xf numFmtId="3" fontId="2" fillId="2" borderId="0" xfId="0" quotePrefix="1" applyNumberFormat="1" applyFont="1" applyFill="1" applyBorder="1" applyAlignment="1" applyProtection="1">
      <alignment horizontal="right"/>
      <protection locked="0"/>
    </xf>
    <xf numFmtId="3" fontId="8" fillId="4" borderId="5" xfId="0" applyNumberFormat="1" applyFont="1" applyFill="1" applyBorder="1" applyAlignment="1" applyProtection="1">
      <alignment horizontal="left"/>
    </xf>
    <xf numFmtId="3" fontId="8" fillId="4" borderId="5" xfId="0" applyNumberFormat="1" applyFont="1" applyFill="1" applyBorder="1" applyAlignment="1" applyProtection="1"/>
    <xf numFmtId="3" fontId="8" fillId="4" borderId="24" xfId="0" applyNumberFormat="1" applyFont="1" applyFill="1" applyBorder="1" applyAlignment="1" applyProtection="1">
      <alignment horizontal="center"/>
    </xf>
    <xf numFmtId="3" fontId="8" fillId="4" borderId="5" xfId="0" applyNumberFormat="1" applyFont="1" applyFill="1" applyBorder="1" applyAlignment="1" applyProtection="1">
      <alignment horizontal="center"/>
    </xf>
    <xf numFmtId="167" fontId="8" fillId="4" borderId="5" xfId="2" applyNumberFormat="1" applyFont="1" applyFill="1" applyBorder="1" applyProtection="1"/>
    <xf numFmtId="10" fontId="8" fillId="4" borderId="5" xfId="2" applyNumberFormat="1" applyFont="1" applyFill="1" applyBorder="1" applyProtection="1"/>
    <xf numFmtId="3" fontId="8" fillId="4" borderId="5" xfId="0" applyNumberFormat="1" applyFont="1" applyFill="1" applyBorder="1" applyProtection="1"/>
    <xf numFmtId="3" fontId="8" fillId="4" borderId="12" xfId="0" applyNumberFormat="1" applyFont="1" applyFill="1" applyBorder="1" applyProtection="1"/>
    <xf numFmtId="3" fontId="8" fillId="0" borderId="28" xfId="0" applyNumberFormat="1" applyFont="1" applyFill="1" applyBorder="1" applyAlignment="1" applyProtection="1">
      <alignment horizontal="left"/>
    </xf>
    <xf numFmtId="3" fontId="2" fillId="0" borderId="28" xfId="0" applyNumberFormat="1" applyFont="1" applyFill="1" applyBorder="1" applyProtection="1"/>
    <xf numFmtId="3" fontId="8" fillId="4" borderId="28" xfId="0" applyNumberFormat="1" applyFont="1" applyFill="1" applyBorder="1" applyProtection="1"/>
    <xf numFmtId="3" fontId="8" fillId="4" borderId="28" xfId="0" applyNumberFormat="1" applyFont="1" applyFill="1" applyBorder="1" applyAlignment="1" applyProtection="1">
      <alignment horizontal="center"/>
    </xf>
    <xf numFmtId="3" fontId="8" fillId="4" borderId="30" xfId="0" applyNumberFormat="1" applyFont="1" applyFill="1" applyBorder="1" applyProtection="1"/>
    <xf numFmtId="3" fontId="8" fillId="0" borderId="28" xfId="0" applyNumberFormat="1" applyFont="1" applyBorder="1" applyProtection="1"/>
    <xf numFmtId="3" fontId="8" fillId="0" borderId="28" xfId="0" applyNumberFormat="1" applyFont="1" applyFill="1" applyBorder="1" applyAlignment="1" applyProtection="1">
      <alignment horizontal="center"/>
    </xf>
    <xf numFmtId="9" fontId="8" fillId="0" borderId="28" xfId="2" applyFont="1" applyBorder="1" applyAlignment="1" applyProtection="1">
      <alignment horizontal="center"/>
    </xf>
    <xf numFmtId="3" fontId="8" fillId="0" borderId="1" xfId="0" applyNumberFormat="1" applyFont="1" applyFill="1" applyBorder="1" applyProtection="1"/>
    <xf numFmtId="3" fontId="8" fillId="0" borderId="11" xfId="0" applyNumberFormat="1" applyFont="1" applyFill="1" applyBorder="1" applyProtection="1"/>
    <xf numFmtId="3" fontId="8" fillId="0" borderId="2" xfId="0" applyNumberFormat="1" applyFont="1" applyBorder="1" applyProtection="1"/>
    <xf numFmtId="3" fontId="8" fillId="0" borderId="0" xfId="0" applyNumberFormat="1" applyFont="1" applyFill="1" applyBorder="1" applyAlignment="1" applyProtection="1">
      <alignment horizontal="center"/>
    </xf>
    <xf numFmtId="9" fontId="8" fillId="0" borderId="0" xfId="2" applyFont="1" applyBorder="1" applyAlignment="1" applyProtection="1">
      <alignment horizontal="center"/>
    </xf>
    <xf numFmtId="3" fontId="8" fillId="0" borderId="20" xfId="0" applyNumberFormat="1" applyFont="1" applyFill="1" applyBorder="1" applyProtection="1"/>
    <xf numFmtId="3" fontId="8" fillId="0" borderId="10" xfId="0" applyNumberFormat="1" applyFont="1" applyFill="1" applyBorder="1" applyProtection="1"/>
    <xf numFmtId="167" fontId="8" fillId="0" borderId="0" xfId="2" applyNumberFormat="1" applyFont="1" applyBorder="1" applyAlignment="1" applyProtection="1">
      <alignment horizontal="center"/>
    </xf>
    <xf numFmtId="3" fontId="8" fillId="0" borderId="0" xfId="0" applyNumberFormat="1" applyFont="1" applyBorder="1" applyAlignment="1" applyProtection="1">
      <alignment horizontal="center"/>
    </xf>
    <xf numFmtId="3" fontId="2" fillId="0" borderId="0" xfId="3" applyNumberFormat="1" applyFont="1" applyBorder="1" applyProtection="1"/>
    <xf numFmtId="3" fontId="2" fillId="0" borderId="4" xfId="0" applyNumberFormat="1" applyFont="1" applyFill="1" applyBorder="1" applyProtection="1"/>
    <xf numFmtId="3" fontId="2" fillId="0" borderId="24" xfId="0" quotePrefix="1" applyNumberFormat="1" applyFont="1" applyBorder="1" applyAlignment="1" applyProtection="1">
      <alignment horizontal="center"/>
    </xf>
    <xf numFmtId="3" fontId="2" fillId="0" borderId="24" xfId="0" applyNumberFormat="1" applyFont="1" applyBorder="1" applyAlignment="1" applyProtection="1">
      <alignment horizontal="center"/>
    </xf>
    <xf numFmtId="3" fontId="8" fillId="0" borderId="0" xfId="0" applyNumberFormat="1" applyFont="1" applyBorder="1" applyProtection="1"/>
    <xf numFmtId="9" fontId="2" fillId="0" borderId="0" xfId="2" applyFont="1" applyBorder="1" applyProtection="1"/>
    <xf numFmtId="3" fontId="2" fillId="4" borderId="1" xfId="0" applyNumberFormat="1" applyFont="1" applyFill="1" applyBorder="1" applyProtection="1"/>
    <xf numFmtId="169" fontId="2" fillId="0" borderId="2" xfId="0" applyNumberFormat="1" applyFont="1" applyFill="1" applyBorder="1" applyAlignment="1" applyProtection="1">
      <alignment horizontal="center"/>
    </xf>
    <xf numFmtId="3" fontId="8" fillId="0" borderId="0" xfId="0" applyNumberFormat="1" applyFont="1" applyFill="1" applyBorder="1" applyAlignment="1" applyProtection="1"/>
    <xf numFmtId="3" fontId="2" fillId="3" borderId="4" xfId="0" applyNumberFormat="1" applyFont="1" applyFill="1" applyBorder="1" applyAlignment="1" applyProtection="1">
      <alignment horizontal="left"/>
    </xf>
    <xf numFmtId="3" fontId="2" fillId="0" borderId="31" xfId="0" applyNumberFormat="1" applyFont="1" applyBorder="1" applyAlignment="1" applyProtection="1">
      <alignment horizontal="right"/>
    </xf>
    <xf numFmtId="167" fontId="2" fillId="0" borderId="24" xfId="2" applyNumberFormat="1" applyFont="1" applyBorder="1" applyAlignment="1" applyProtection="1">
      <alignment horizontal="center"/>
    </xf>
    <xf numFmtId="0" fontId="2" fillId="0" borderId="24" xfId="1" applyNumberFormat="1" applyFont="1" applyBorder="1" applyAlignment="1" applyProtection="1">
      <alignment horizontal="center"/>
    </xf>
    <xf numFmtId="3" fontId="8" fillId="0" borderId="20" xfId="0" applyNumberFormat="1" applyFont="1" applyBorder="1" applyAlignment="1" applyProtection="1"/>
    <xf numFmtId="3" fontId="8" fillId="0" borderId="29" xfId="0" applyNumberFormat="1" applyFont="1" applyBorder="1" applyAlignment="1" applyProtection="1">
      <alignment horizontal="left"/>
    </xf>
    <xf numFmtId="3" fontId="8" fillId="3" borderId="29" xfId="0" applyNumberFormat="1" applyFont="1" applyFill="1" applyBorder="1" applyAlignment="1" applyProtection="1">
      <alignment horizontal="right"/>
    </xf>
    <xf numFmtId="3" fontId="2" fillId="0" borderId="30" xfId="0" quotePrefix="1" applyNumberFormat="1" applyFont="1" applyBorder="1" applyAlignment="1" applyProtection="1">
      <alignment horizontal="center"/>
    </xf>
    <xf numFmtId="3" fontId="2" fillId="0" borderId="28" xfId="0" applyNumberFormat="1" applyFont="1" applyBorder="1" applyAlignment="1" applyProtection="1">
      <alignment horizontal="center"/>
    </xf>
    <xf numFmtId="3" fontId="8" fillId="0" borderId="30" xfId="0" applyNumberFormat="1" applyFont="1" applyBorder="1" applyProtection="1"/>
    <xf numFmtId="3" fontId="8" fillId="0" borderId="0" xfId="0" applyNumberFormat="1" applyFont="1" applyFill="1" applyBorder="1" applyProtection="1"/>
    <xf numFmtId="3" fontId="2" fillId="2" borderId="32" xfId="0" applyNumberFormat="1" applyFont="1" applyFill="1" applyBorder="1" applyProtection="1"/>
    <xf numFmtId="3" fontId="8" fillId="0" borderId="20" xfId="0" applyNumberFormat="1" applyFont="1" applyBorder="1" applyProtection="1"/>
    <xf numFmtId="3" fontId="2" fillId="0" borderId="0" xfId="0" applyNumberFormat="1" applyFont="1" applyAlignment="1" applyProtection="1">
      <alignment horizontal="right"/>
    </xf>
    <xf numFmtId="3" fontId="2" fillId="0" borderId="0" xfId="0" applyNumberFormat="1" applyFont="1" applyAlignment="1" applyProtection="1">
      <alignment horizontal="center"/>
    </xf>
    <xf numFmtId="3" fontId="2" fillId="0" borderId="4" xfId="0" applyNumberFormat="1" applyFont="1" applyBorder="1" applyAlignment="1" applyProtection="1">
      <alignment horizontal="left"/>
    </xf>
    <xf numFmtId="3" fontId="2" fillId="0" borderId="5" xfId="0" applyNumberFormat="1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left"/>
    </xf>
    <xf numFmtId="3" fontId="8" fillId="4" borderId="4" xfId="0" applyNumberFormat="1" applyFont="1" applyFill="1" applyBorder="1" applyProtection="1"/>
    <xf numFmtId="3" fontId="8" fillId="0" borderId="7" xfId="0" applyNumberFormat="1" applyFont="1" applyBorder="1" applyProtection="1"/>
    <xf numFmtId="3" fontId="2" fillId="0" borderId="8" xfId="0" applyNumberFormat="1" applyFont="1" applyBorder="1" applyAlignment="1" applyProtection="1">
      <alignment horizontal="right"/>
    </xf>
    <xf numFmtId="3" fontId="2" fillId="0" borderId="9" xfId="0" applyNumberFormat="1" applyFont="1" applyBorder="1" applyAlignment="1" applyProtection="1">
      <alignment horizontal="center"/>
    </xf>
    <xf numFmtId="10" fontId="2" fillId="0" borderId="0" xfId="2" applyNumberFormat="1" applyFont="1" applyFill="1" applyBorder="1" applyProtection="1"/>
    <xf numFmtId="3" fontId="2" fillId="0" borderId="33" xfId="0" applyNumberFormat="1" applyFont="1" applyBorder="1" applyProtection="1"/>
    <xf numFmtId="3" fontId="2" fillId="0" borderId="7" xfId="0" applyNumberFormat="1" applyFont="1" applyBorder="1" applyProtection="1"/>
    <xf numFmtId="3" fontId="2" fillId="0" borderId="9" xfId="0" applyNumberFormat="1" applyFont="1" applyBorder="1" applyProtection="1"/>
    <xf numFmtId="3" fontId="8" fillId="0" borderId="7" xfId="0" applyNumberFormat="1" applyFont="1" applyBorder="1" applyAlignment="1" applyProtection="1"/>
    <xf numFmtId="3" fontId="8" fillId="0" borderId="9" xfId="0" applyNumberFormat="1" applyFont="1" applyBorder="1" applyAlignment="1" applyProtection="1"/>
    <xf numFmtId="3" fontId="2" fillId="0" borderId="36" xfId="0" applyNumberFormat="1" applyFont="1" applyBorder="1" applyAlignment="1" applyProtection="1"/>
    <xf numFmtId="3" fontId="2" fillId="0" borderId="35" xfId="0" applyNumberFormat="1" applyFont="1" applyBorder="1" applyAlignment="1" applyProtection="1"/>
    <xf numFmtId="9" fontId="2" fillId="3" borderId="0" xfId="2" applyNumberFormat="1" applyFont="1" applyFill="1" applyBorder="1" applyAlignment="1" applyProtection="1">
      <alignment horizontal="left"/>
    </xf>
    <xf numFmtId="9" fontId="0" fillId="3" borderId="27" xfId="0" applyNumberFormat="1" applyFill="1" applyBorder="1" applyAlignment="1" applyProtection="1">
      <alignment horizontal="left"/>
    </xf>
    <xf numFmtId="3" fontId="2" fillId="0" borderId="37" xfId="0" applyNumberFormat="1" applyFont="1" applyBorder="1" applyAlignment="1" applyProtection="1"/>
    <xf numFmtId="3" fontId="2" fillId="0" borderId="27" xfId="0" applyNumberFormat="1" applyFont="1" applyBorder="1" applyAlignment="1" applyProtection="1"/>
    <xf numFmtId="3" fontId="2" fillId="0" borderId="17" xfId="0" applyNumberFormat="1" applyFont="1" applyBorder="1" applyProtection="1"/>
    <xf numFmtId="3" fontId="8" fillId="0" borderId="32" xfId="0" applyNumberFormat="1" applyFont="1" applyBorder="1" applyProtection="1"/>
    <xf numFmtId="3" fontId="2" fillId="0" borderId="32" xfId="0" applyNumberFormat="1" applyFont="1" applyBorder="1" applyAlignment="1" applyProtection="1">
      <alignment horizontal="right"/>
    </xf>
    <xf numFmtId="9" fontId="8" fillId="0" borderId="32" xfId="2" applyNumberFormat="1" applyFont="1" applyBorder="1" applyAlignment="1" applyProtection="1">
      <alignment horizontal="center"/>
    </xf>
    <xf numFmtId="3" fontId="2" fillId="0" borderId="39" xfId="0" applyNumberFormat="1" applyFont="1" applyBorder="1" applyAlignment="1" applyProtection="1"/>
    <xf numFmtId="3" fontId="2" fillId="0" borderId="38" xfId="0" applyNumberFormat="1" applyFont="1" applyBorder="1" applyAlignment="1" applyProtection="1"/>
    <xf numFmtId="3" fontId="2" fillId="0" borderId="36" xfId="0" applyNumberFormat="1" applyFont="1" applyBorder="1" applyProtection="1"/>
    <xf numFmtId="3" fontId="2" fillId="0" borderId="33" xfId="0" applyNumberFormat="1" applyFont="1" applyFill="1" applyBorder="1" applyAlignment="1" applyProtection="1">
      <alignment horizontal="right"/>
    </xf>
    <xf numFmtId="9" fontId="2" fillId="2" borderId="33" xfId="2" applyNumberFormat="1" applyFont="1" applyFill="1" applyBorder="1" applyAlignment="1" applyProtection="1">
      <alignment horizontal="center"/>
      <protection locked="0"/>
    </xf>
    <xf numFmtId="164" fontId="1" fillId="0" borderId="0" xfId="0" applyFont="1" applyFill="1" applyBorder="1" applyAlignment="1" applyProtection="1">
      <protection locked="0"/>
    </xf>
    <xf numFmtId="3" fontId="8" fillId="0" borderId="0" xfId="0" applyNumberFormat="1" applyFont="1" applyFill="1" applyBorder="1" applyAlignment="1" applyProtection="1">
      <protection locked="0"/>
    </xf>
    <xf numFmtId="3" fontId="2" fillId="0" borderId="0" xfId="0" applyNumberFormat="1" applyFont="1" applyFill="1" applyBorder="1" applyAlignment="1" applyProtection="1"/>
    <xf numFmtId="3" fontId="2" fillId="0" borderId="37" xfId="0" applyNumberFormat="1" applyFont="1" applyBorder="1" applyProtection="1"/>
    <xf numFmtId="9" fontId="2" fillId="2" borderId="14" xfId="2" applyNumberFormat="1" applyFont="1" applyFill="1" applyBorder="1" applyAlignment="1" applyProtection="1">
      <alignment horizontal="center"/>
      <protection locked="0"/>
    </xf>
    <xf numFmtId="3" fontId="8" fillId="2" borderId="40" xfId="0" applyNumberFormat="1" applyFont="1" applyFill="1" applyBorder="1" applyAlignment="1" applyProtection="1">
      <protection locked="0"/>
    </xf>
    <xf numFmtId="3" fontId="2" fillId="2" borderId="16" xfId="0" applyNumberFormat="1" applyFont="1" applyFill="1" applyBorder="1" applyAlignment="1" applyProtection="1">
      <protection locked="0"/>
    </xf>
    <xf numFmtId="3" fontId="2" fillId="2" borderId="16" xfId="0" applyNumberFormat="1" applyFont="1" applyFill="1" applyBorder="1" applyProtection="1">
      <protection locked="0"/>
    </xf>
    <xf numFmtId="3" fontId="8" fillId="2" borderId="23" xfId="0" applyNumberFormat="1" applyFont="1" applyFill="1" applyBorder="1" applyAlignment="1" applyProtection="1">
      <protection locked="0"/>
    </xf>
    <xf numFmtId="3" fontId="2" fillId="2" borderId="41" xfId="0" applyNumberFormat="1" applyFont="1" applyFill="1" applyBorder="1" applyAlignment="1" applyProtection="1">
      <protection locked="0"/>
    </xf>
    <xf numFmtId="3" fontId="2" fillId="2" borderId="8" xfId="0" applyNumberFormat="1" applyFont="1" applyFill="1" applyBorder="1" applyAlignment="1" applyProtection="1">
      <protection locked="0"/>
    </xf>
    <xf numFmtId="3" fontId="2" fillId="2" borderId="8" xfId="0" applyNumberFormat="1" applyFont="1" applyFill="1" applyBorder="1" applyProtection="1">
      <protection locked="0"/>
    </xf>
    <xf numFmtId="3" fontId="2" fillId="2" borderId="42" xfId="0" applyNumberFormat="1" applyFont="1" applyFill="1" applyBorder="1" applyProtection="1">
      <protection locked="0"/>
    </xf>
    <xf numFmtId="3" fontId="2" fillId="0" borderId="7" xfId="0" applyNumberFormat="1" applyFont="1" applyFill="1" applyBorder="1" applyProtection="1"/>
    <xf numFmtId="3" fontId="2" fillId="0" borderId="32" xfId="0" applyNumberFormat="1" applyFont="1" applyFill="1" applyBorder="1" applyAlignment="1" applyProtection="1">
      <alignment horizontal="right"/>
    </xf>
    <xf numFmtId="9" fontId="2" fillId="2" borderId="32" xfId="2" applyNumberFormat="1" applyFont="1" applyFill="1" applyBorder="1" applyAlignment="1" applyProtection="1">
      <alignment horizontal="center"/>
      <protection locked="0"/>
    </xf>
    <xf numFmtId="3" fontId="8" fillId="2" borderId="43" xfId="0" applyNumberFormat="1" applyFont="1" applyFill="1" applyBorder="1" applyAlignment="1" applyProtection="1">
      <protection locked="0"/>
    </xf>
    <xf numFmtId="164" fontId="1" fillId="2" borderId="34" xfId="0" applyFont="1" applyFill="1" applyBorder="1" applyAlignment="1" applyProtection="1">
      <protection locked="0"/>
    </xf>
    <xf numFmtId="3" fontId="8" fillId="2" borderId="0" xfId="0" applyNumberFormat="1" applyFont="1" applyFill="1" applyBorder="1" applyAlignment="1" applyProtection="1">
      <protection locked="0"/>
    </xf>
    <xf numFmtId="3" fontId="2" fillId="0" borderId="0" xfId="0" applyNumberFormat="1" applyFont="1" applyAlignment="1" applyProtection="1">
      <alignment horizontal="left"/>
    </xf>
    <xf numFmtId="3" fontId="2" fillId="0" borderId="32" xfId="0" applyNumberFormat="1" applyFont="1" applyBorder="1" applyAlignment="1" applyProtection="1">
      <alignment horizontal="left"/>
    </xf>
    <xf numFmtId="3" fontId="2" fillId="0" borderId="39" xfId="0" applyNumberFormat="1" applyFont="1" applyBorder="1" applyAlignment="1" applyProtection="1">
      <alignment horizontal="left"/>
    </xf>
    <xf numFmtId="3" fontId="2" fillId="2" borderId="34" xfId="0" applyNumberFormat="1" applyFont="1" applyFill="1" applyBorder="1" applyAlignment="1" applyProtection="1">
      <protection locked="0"/>
    </xf>
    <xf numFmtId="3" fontId="8" fillId="2" borderId="34" xfId="0" applyNumberFormat="1" applyFont="1" applyFill="1" applyBorder="1" applyAlignment="1" applyProtection="1">
      <protection locked="0"/>
    </xf>
    <xf numFmtId="3" fontId="8" fillId="2" borderId="13" xfId="0" applyNumberFormat="1" applyFont="1" applyFill="1" applyBorder="1" applyAlignment="1" applyProtection="1">
      <protection locked="0"/>
    </xf>
    <xf numFmtId="3" fontId="8" fillId="0" borderId="32" xfId="0" applyNumberFormat="1" applyFont="1" applyFill="1" applyBorder="1" applyProtection="1"/>
    <xf numFmtId="9" fontId="2" fillId="2" borderId="32" xfId="2" applyFont="1" applyFill="1" applyBorder="1" applyAlignment="1" applyProtection="1">
      <alignment horizontal="left"/>
      <protection locked="0"/>
    </xf>
    <xf numFmtId="3" fontId="8" fillId="2" borderId="41" xfId="0" applyNumberFormat="1" applyFont="1" applyFill="1" applyBorder="1" applyAlignment="1" applyProtection="1">
      <protection locked="0"/>
    </xf>
    <xf numFmtId="3" fontId="8" fillId="2" borderId="8" xfId="0" applyNumberFormat="1" applyFont="1" applyFill="1" applyBorder="1" applyAlignment="1" applyProtection="1">
      <protection locked="0"/>
    </xf>
    <xf numFmtId="3" fontId="8" fillId="2" borderId="42" xfId="0" applyNumberFormat="1" applyFont="1" applyFill="1" applyBorder="1" applyAlignment="1" applyProtection="1">
      <protection locked="0"/>
    </xf>
    <xf numFmtId="3" fontId="2" fillId="0" borderId="32" xfId="0" applyNumberFormat="1" applyFont="1" applyFill="1" applyBorder="1" applyProtection="1"/>
    <xf numFmtId="1" fontId="2" fillId="2" borderId="32" xfId="0" applyNumberFormat="1" applyFont="1" applyFill="1" applyBorder="1" applyAlignment="1" applyProtection="1">
      <alignment horizontal="left"/>
      <protection locked="0"/>
    </xf>
    <xf numFmtId="1" fontId="2" fillId="0" borderId="32" xfId="0" applyNumberFormat="1" applyFont="1" applyBorder="1" applyAlignment="1" applyProtection="1">
      <alignment horizontal="left"/>
    </xf>
    <xf numFmtId="3" fontId="8" fillId="2" borderId="44" xfId="0" applyNumberFormat="1" applyFont="1" applyFill="1" applyBorder="1" applyAlignment="1" applyProtection="1">
      <protection locked="0"/>
    </xf>
    <xf numFmtId="3" fontId="2" fillId="0" borderId="32" xfId="0" applyNumberFormat="1" applyFont="1" applyBorder="1" applyProtection="1"/>
    <xf numFmtId="3" fontId="8" fillId="2" borderId="45" xfId="0" applyNumberFormat="1" applyFont="1" applyFill="1" applyBorder="1" applyAlignment="1" applyProtection="1">
      <protection locked="0"/>
    </xf>
    <xf numFmtId="3" fontId="2" fillId="2" borderId="4" xfId="0" applyNumberFormat="1" applyFont="1" applyFill="1" applyBorder="1" applyProtection="1"/>
    <xf numFmtId="3" fontId="2" fillId="2" borderId="5" xfId="0" applyNumberFormat="1" applyFont="1" applyFill="1" applyBorder="1" applyProtection="1"/>
    <xf numFmtId="3" fontId="8" fillId="2" borderId="46" xfId="0" applyNumberFormat="1" applyFont="1" applyFill="1" applyBorder="1" applyAlignment="1" applyProtection="1">
      <protection locked="0"/>
    </xf>
    <xf numFmtId="3" fontId="2" fillId="3" borderId="32" xfId="0" applyNumberFormat="1" applyFont="1" applyFill="1" applyBorder="1" applyProtection="1"/>
    <xf numFmtId="1" fontId="2" fillId="3" borderId="32" xfId="0" applyNumberFormat="1" applyFont="1" applyFill="1" applyBorder="1" applyAlignment="1" applyProtection="1">
      <alignment horizontal="left"/>
    </xf>
    <xf numFmtId="3" fontId="2" fillId="3" borderId="32" xfId="0" applyNumberFormat="1" applyFont="1" applyFill="1" applyBorder="1" applyAlignment="1" applyProtection="1">
      <alignment horizontal="left"/>
    </xf>
    <xf numFmtId="3" fontId="8" fillId="2" borderId="32" xfId="0" applyNumberFormat="1" applyFont="1" applyFill="1" applyBorder="1" applyAlignment="1" applyProtection="1">
      <protection locked="0"/>
    </xf>
    <xf numFmtId="9" fontId="0" fillId="0" borderId="0" xfId="0" applyNumberFormat="1" applyFill="1" applyBorder="1" applyAlignment="1" applyProtection="1"/>
    <xf numFmtId="9" fontId="2" fillId="0" borderId="0" xfId="2" applyNumberFormat="1" applyFont="1" applyFill="1" applyBorder="1" applyAlignment="1" applyProtection="1"/>
    <xf numFmtId="9" fontId="0" fillId="0" borderId="0" xfId="0" applyNumberFormat="1" applyFill="1" applyBorder="1" applyAlignment="1"/>
    <xf numFmtId="9" fontId="8" fillId="0" borderId="0" xfId="0" applyNumberFormat="1" applyFont="1" applyFill="1" applyBorder="1" applyAlignment="1" applyProtection="1"/>
    <xf numFmtId="10" fontId="2" fillId="0" borderId="0" xfId="2" applyNumberFormat="1" applyFont="1" applyFill="1" applyBorder="1" applyAlignment="1" applyProtection="1">
      <alignment horizontal="left"/>
    </xf>
    <xf numFmtId="2" fontId="2" fillId="8" borderId="0" xfId="0" applyNumberFormat="1" applyFont="1" applyFill="1" applyBorder="1" applyAlignment="1" applyProtection="1">
      <alignment horizontal="left"/>
      <protection locked="0"/>
    </xf>
    <xf numFmtId="3" fontId="2" fillId="8" borderId="0" xfId="0" applyNumberFormat="1" applyFont="1" applyFill="1" applyBorder="1" applyProtection="1">
      <protection locked="0"/>
    </xf>
    <xf numFmtId="3" fontId="2" fillId="0" borderId="0" xfId="0" applyNumberFormat="1" applyFont="1" applyAlignment="1" applyProtection="1">
      <alignment horizontal="center"/>
    </xf>
    <xf numFmtId="164" fontId="2" fillId="0" borderId="0" xfId="0" applyFont="1"/>
    <xf numFmtId="3" fontId="2" fillId="0" borderId="0" xfId="0" applyNumberFormat="1" applyFont="1" applyFill="1" applyProtection="1"/>
    <xf numFmtId="2" fontId="8" fillId="0" borderId="0" xfId="2" applyNumberFormat="1" applyFont="1" applyFill="1" applyBorder="1" applyAlignment="1" applyProtection="1">
      <alignment horizontal="left"/>
    </xf>
    <xf numFmtId="14" fontId="2" fillId="0" borderId="5" xfId="0" quotePrefix="1" applyNumberFormat="1" applyFont="1" applyBorder="1" applyAlignment="1" applyProtection="1">
      <alignment horizontal="left"/>
    </xf>
    <xf numFmtId="14" fontId="2" fillId="0" borderId="5" xfId="0" applyNumberFormat="1" applyFont="1" applyBorder="1" applyAlignment="1" applyProtection="1">
      <alignment horizontal="left"/>
    </xf>
    <xf numFmtId="3" fontId="3" fillId="2" borderId="1" xfId="0" applyNumberFormat="1" applyFont="1" applyFill="1" applyBorder="1" applyAlignment="1" applyProtection="1">
      <alignment horizontal="center"/>
      <protection locked="0"/>
    </xf>
    <xf numFmtId="3" fontId="3" fillId="2" borderId="2" xfId="0" applyNumberFormat="1" applyFont="1" applyFill="1" applyBorder="1" applyAlignment="1" applyProtection="1">
      <alignment horizontal="center"/>
      <protection locked="0"/>
    </xf>
    <xf numFmtId="3" fontId="3" fillId="2" borderId="3" xfId="0" applyNumberFormat="1" applyFont="1" applyFill="1" applyBorder="1" applyAlignment="1" applyProtection="1">
      <alignment horizontal="center"/>
      <protection locked="0"/>
    </xf>
    <xf numFmtId="3" fontId="3" fillId="2" borderId="4" xfId="0" applyNumberFormat="1" applyFont="1" applyFill="1" applyBorder="1" applyAlignment="1" applyProtection="1">
      <alignment horizontal="center"/>
      <protection locked="0"/>
    </xf>
    <xf numFmtId="3" fontId="3" fillId="2" borderId="5" xfId="0" applyNumberFormat="1" applyFont="1" applyFill="1" applyBorder="1" applyAlignment="1" applyProtection="1">
      <alignment horizontal="center"/>
      <protection locked="0"/>
    </xf>
    <xf numFmtId="3" fontId="3" fillId="2" borderId="6" xfId="0" applyNumberFormat="1" applyFon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protection locked="0"/>
    </xf>
    <xf numFmtId="14" fontId="4" fillId="2" borderId="7" xfId="0" applyNumberFormat="1" applyFont="1" applyFill="1" applyBorder="1" applyAlignment="1" applyProtection="1">
      <alignment horizontal="center" vertical="center"/>
      <protection locked="0"/>
    </xf>
    <xf numFmtId="14" fontId="4" fillId="2" borderId="8" xfId="0" applyNumberFormat="1" applyFont="1" applyFill="1" applyBorder="1" applyAlignment="1" applyProtection="1">
      <alignment horizontal="center" vertical="center"/>
      <protection locked="0"/>
    </xf>
    <xf numFmtId="14" fontId="4" fillId="2" borderId="9" xfId="0" applyNumberFormat="1" applyFont="1" applyFill="1" applyBorder="1" applyAlignment="1" applyProtection="1">
      <alignment horizontal="center" vertical="center"/>
      <protection locked="0"/>
    </xf>
    <xf numFmtId="3" fontId="5" fillId="2" borderId="7" xfId="0" applyNumberFormat="1" applyFont="1" applyFill="1" applyBorder="1" applyAlignment="1" applyProtection="1">
      <alignment horizontal="left" vertical="center"/>
      <protection locked="0"/>
    </xf>
    <xf numFmtId="164" fontId="0" fillId="2" borderId="8" xfId="0" applyFill="1" applyBorder="1" applyAlignment="1" applyProtection="1">
      <alignment horizontal="left" vertical="center"/>
      <protection locked="0"/>
    </xf>
    <xf numFmtId="164" fontId="0" fillId="2" borderId="9" xfId="0" applyFill="1" applyBorder="1" applyAlignment="1" applyProtection="1">
      <alignment horizontal="left" vertical="center"/>
      <protection locked="0"/>
    </xf>
    <xf numFmtId="3" fontId="6" fillId="0" borderId="0" xfId="0" applyNumberFormat="1" applyFont="1" applyBorder="1" applyAlignment="1" applyProtection="1">
      <alignment horizontal="center"/>
    </xf>
    <xf numFmtId="3" fontId="6" fillId="0" borderId="1" xfId="0" applyNumberFormat="1" applyFont="1" applyBorder="1" applyAlignment="1" applyProtection="1">
      <alignment horizontal="left" vertical="center"/>
    </xf>
    <xf numFmtId="164" fontId="6" fillId="0" borderId="4" xfId="0" applyFont="1" applyBorder="1" applyAlignment="1" applyProtection="1">
      <alignment horizontal="left" vertical="center"/>
    </xf>
    <xf numFmtId="3" fontId="2" fillId="0" borderId="2" xfId="0" applyNumberFormat="1" applyFont="1" applyBorder="1" applyAlignment="1" applyProtection="1">
      <alignment horizontal="center" vertical="center"/>
    </xf>
    <xf numFmtId="164" fontId="0" fillId="0" borderId="5" xfId="0" applyBorder="1" applyAlignment="1">
      <alignment horizontal="center" vertical="center"/>
    </xf>
    <xf numFmtId="3" fontId="2" fillId="0" borderId="3" xfId="0" applyNumberFormat="1" applyFont="1" applyBorder="1" applyAlignment="1" applyProtection="1">
      <alignment horizontal="center" vertical="center"/>
    </xf>
    <xf numFmtId="164" fontId="0" fillId="0" borderId="6" xfId="0" applyBorder="1" applyAlignment="1">
      <alignment horizontal="center" vertical="center"/>
    </xf>
    <xf numFmtId="3" fontId="6" fillId="0" borderId="2" xfId="0" applyNumberFormat="1" applyFont="1" applyBorder="1" applyAlignment="1" applyProtection="1">
      <alignment vertical="center"/>
    </xf>
    <xf numFmtId="164" fontId="7" fillId="0" borderId="5" xfId="0" applyFont="1" applyBorder="1" applyAlignment="1" applyProtection="1">
      <alignment vertical="center"/>
    </xf>
    <xf numFmtId="3" fontId="2" fillId="0" borderId="5" xfId="0" applyNumberFormat="1" applyFont="1" applyBorder="1" applyAlignment="1" applyProtection="1">
      <alignment horizontal="center" vertical="center"/>
    </xf>
    <xf numFmtId="3" fontId="2" fillId="0" borderId="0" xfId="3" applyNumberFormat="1" applyFont="1" applyBorder="1" applyAlignment="1" applyProtection="1"/>
    <xf numFmtId="3" fontId="2" fillId="0" borderId="11" xfId="0" applyNumberFormat="1" applyFont="1" applyBorder="1" applyAlignment="1" applyProtection="1">
      <alignment horizontal="center" vertical="center" wrapText="1"/>
    </xf>
    <xf numFmtId="3" fontId="2" fillId="0" borderId="12" xfId="0" applyNumberFormat="1" applyFont="1" applyBorder="1" applyAlignment="1" applyProtection="1">
      <alignment horizontal="center" vertical="center" wrapText="1"/>
    </xf>
    <xf numFmtId="3" fontId="2" fillId="0" borderId="3" xfId="0" applyNumberFormat="1" applyFont="1" applyBorder="1" applyAlignment="1" applyProtection="1">
      <alignment horizontal="center" vertical="center" wrapText="1"/>
    </xf>
    <xf numFmtId="3" fontId="2" fillId="0" borderId="13" xfId="0" applyNumberFormat="1" applyFont="1" applyBorder="1" applyAlignment="1" applyProtection="1">
      <alignment horizontal="center" vertical="center" wrapText="1"/>
    </xf>
    <xf numFmtId="3" fontId="2" fillId="0" borderId="0" xfId="0" applyNumberFormat="1" applyFont="1" applyAlignment="1" applyProtection="1">
      <alignment horizontal="left"/>
    </xf>
    <xf numFmtId="164" fontId="0" fillId="0" borderId="0" xfId="0" applyAlignment="1" applyProtection="1">
      <alignment horizontal="left"/>
    </xf>
    <xf numFmtId="3" fontId="2" fillId="0" borderId="0" xfId="0" applyNumberFormat="1" applyFont="1" applyAlignment="1" applyProtection="1"/>
    <xf numFmtId="164" fontId="0" fillId="0" borderId="0" xfId="0" applyAlignment="1" applyProtection="1"/>
    <xf numFmtId="3" fontId="2" fillId="0" borderId="2" xfId="0" applyNumberFormat="1" applyFont="1" applyFill="1" applyBorder="1" applyAlignment="1" applyProtection="1">
      <alignment horizontal="center" vertical="center"/>
    </xf>
    <xf numFmtId="3" fontId="2" fillId="0" borderId="5" xfId="0" applyNumberFormat="1" applyFont="1" applyFill="1" applyBorder="1" applyAlignment="1" applyProtection="1">
      <alignment horizontal="center" vertical="center"/>
    </xf>
    <xf numFmtId="3" fontId="2" fillId="0" borderId="0" xfId="0" applyNumberFormat="1" applyFont="1" applyBorder="1" applyAlignment="1" applyProtection="1"/>
    <xf numFmtId="3" fontId="2" fillId="0" borderId="0" xfId="0" applyNumberFormat="1" applyFont="1" applyBorder="1" applyAlignment="1" applyProtection="1">
      <alignment horizontal="left"/>
    </xf>
    <xf numFmtId="3" fontId="8" fillId="0" borderId="29" xfId="0" applyNumberFormat="1" applyFont="1" applyFill="1" applyBorder="1" applyAlignment="1" applyProtection="1">
      <alignment horizontal="center"/>
    </xf>
    <xf numFmtId="164" fontId="0" fillId="0" borderId="28" xfId="0" applyBorder="1" applyAlignment="1" applyProtection="1"/>
    <xf numFmtId="3" fontId="2" fillId="0" borderId="1" xfId="0" applyNumberFormat="1" applyFont="1" applyBorder="1" applyAlignment="1" applyProtection="1">
      <alignment horizontal="left"/>
    </xf>
    <xf numFmtId="3" fontId="2" fillId="0" borderId="2" xfId="0" applyNumberFormat="1" applyFont="1" applyBorder="1" applyAlignment="1" applyProtection="1">
      <alignment horizontal="left"/>
    </xf>
    <xf numFmtId="3" fontId="2" fillId="0" borderId="3" xfId="0" applyNumberFormat="1" applyFont="1" applyBorder="1" applyAlignment="1" applyProtection="1">
      <alignment horizontal="left"/>
    </xf>
    <xf numFmtId="3" fontId="2" fillId="0" borderId="20" xfId="0" applyNumberFormat="1" applyFont="1" applyBorder="1" applyAlignment="1" applyProtection="1">
      <alignment horizontal="left"/>
    </xf>
    <xf numFmtId="3" fontId="2" fillId="0" borderId="13" xfId="0" applyNumberFormat="1" applyFont="1" applyBorder="1" applyAlignment="1" applyProtection="1">
      <alignment horizontal="left"/>
    </xf>
    <xf numFmtId="3" fontId="2" fillId="0" borderId="0" xfId="0" applyNumberFormat="1" applyFont="1" applyAlignment="1" applyProtection="1">
      <alignment horizontal="center"/>
    </xf>
    <xf numFmtId="10" fontId="2" fillId="4" borderId="39" xfId="0" applyNumberFormat="1" applyFont="1" applyFill="1" applyBorder="1" applyAlignment="1" applyProtection="1">
      <alignment horizontal="center"/>
    </xf>
    <xf numFmtId="10" fontId="2" fillId="4" borderId="15" xfId="0" applyNumberFormat="1" applyFont="1" applyFill="1" applyBorder="1" applyAlignment="1" applyProtection="1">
      <alignment horizontal="center"/>
    </xf>
    <xf numFmtId="10" fontId="2" fillId="4" borderId="38" xfId="0" applyNumberFormat="1" applyFont="1" applyFill="1" applyBorder="1" applyAlignment="1" applyProtection="1">
      <alignment horizontal="center"/>
    </xf>
    <xf numFmtId="9" fontId="2" fillId="3" borderId="34" xfId="2" applyNumberFormat="1" applyFont="1" applyFill="1" applyBorder="1" applyAlignment="1" applyProtection="1">
      <alignment horizontal="left"/>
    </xf>
    <xf numFmtId="9" fontId="0" fillId="3" borderId="35" xfId="0" applyNumberFormat="1" applyFill="1" applyBorder="1" applyAlignment="1" applyProtection="1">
      <alignment horizontal="left"/>
    </xf>
    <xf numFmtId="3" fontId="8" fillId="0" borderId="7" xfId="0" applyNumberFormat="1" applyFont="1" applyBorder="1" applyAlignment="1" applyProtection="1">
      <alignment horizontal="center"/>
    </xf>
    <xf numFmtId="3" fontId="8" fillId="0" borderId="8" xfId="0" applyNumberFormat="1" applyFont="1" applyBorder="1" applyAlignment="1" applyProtection="1">
      <alignment horizontal="center"/>
    </xf>
    <xf numFmtId="3" fontId="8" fillId="0" borderId="9" xfId="0" applyNumberFormat="1" applyFont="1" applyBorder="1" applyAlignment="1" applyProtection="1">
      <alignment horizontal="center"/>
    </xf>
    <xf numFmtId="9" fontId="2" fillId="3" borderId="0" xfId="2" applyNumberFormat="1" applyFont="1" applyFill="1" applyBorder="1" applyAlignment="1" applyProtection="1">
      <alignment horizontal="left"/>
    </xf>
    <xf numFmtId="9" fontId="0" fillId="3" borderId="27" xfId="0" applyNumberFormat="1" applyFill="1" applyBorder="1" applyAlignment="1" applyProtection="1">
      <alignment horizontal="left"/>
    </xf>
    <xf numFmtId="10" fontId="2" fillId="4" borderId="36" xfId="0" applyNumberFormat="1" applyFont="1" applyFill="1" applyBorder="1" applyAlignment="1" applyProtection="1">
      <alignment horizontal="center"/>
    </xf>
    <xf numFmtId="10" fontId="2" fillId="4" borderId="34" xfId="0" applyNumberFormat="1" applyFont="1" applyFill="1" applyBorder="1" applyAlignment="1" applyProtection="1">
      <alignment horizontal="center"/>
    </xf>
    <xf numFmtId="10" fontId="2" fillId="4" borderId="35" xfId="0" applyNumberFormat="1" applyFont="1" applyFill="1" applyBorder="1" applyAlignment="1" applyProtection="1">
      <alignment horizontal="center"/>
    </xf>
    <xf numFmtId="10" fontId="2" fillId="4" borderId="37" xfId="0" applyNumberFormat="1" applyFont="1" applyFill="1" applyBorder="1" applyAlignment="1" applyProtection="1">
      <alignment horizontal="center"/>
    </xf>
    <xf numFmtId="10" fontId="2" fillId="4" borderId="0" xfId="0" applyNumberFormat="1" applyFont="1" applyFill="1" applyBorder="1" applyAlignment="1" applyProtection="1">
      <alignment horizontal="center"/>
    </xf>
    <xf numFmtId="10" fontId="2" fillId="4" borderId="27" xfId="0" applyNumberFormat="1" applyFont="1" applyFill="1" applyBorder="1" applyAlignment="1" applyProtection="1">
      <alignment horizontal="center"/>
    </xf>
    <xf numFmtId="9" fontId="2" fillId="3" borderId="15" xfId="2" applyNumberFormat="1" applyFont="1" applyFill="1" applyBorder="1" applyAlignment="1" applyProtection="1">
      <alignment horizontal="left"/>
    </xf>
    <xf numFmtId="9" fontId="0" fillId="3" borderId="38" xfId="0" applyNumberFormat="1" applyFill="1" applyBorder="1" applyAlignment="1" applyProtection="1">
      <alignment horizontal="left"/>
    </xf>
    <xf numFmtId="3" fontId="2" fillId="0" borderId="7" xfId="0" applyNumberFormat="1" applyFont="1" applyBorder="1" applyAlignment="1" applyProtection="1">
      <alignment horizontal="left"/>
    </xf>
    <xf numFmtId="3" fontId="2" fillId="0" borderId="8" xfId="0" applyNumberFormat="1" applyFont="1" applyBorder="1" applyAlignment="1" applyProtection="1">
      <alignment horizontal="left"/>
    </xf>
    <xf numFmtId="3" fontId="2" fillId="0" borderId="32" xfId="0" applyNumberFormat="1" applyFont="1" applyBorder="1" applyAlignment="1" applyProtection="1">
      <alignment horizontal="center"/>
    </xf>
    <xf numFmtId="1" fontId="2" fillId="2" borderId="7" xfId="0" applyNumberFormat="1" applyFont="1" applyFill="1" applyBorder="1" applyAlignment="1" applyProtection="1">
      <alignment horizontal="left"/>
      <protection locked="0"/>
    </xf>
    <xf numFmtId="1" fontId="0" fillId="2" borderId="8" xfId="0" applyNumberFormat="1" applyFill="1" applyBorder="1" applyAlignment="1" applyProtection="1">
      <alignment horizontal="left"/>
      <protection locked="0"/>
    </xf>
    <xf numFmtId="1" fontId="2" fillId="0" borderId="32" xfId="0" applyNumberFormat="1" applyFont="1" applyBorder="1" applyAlignment="1" applyProtection="1">
      <alignment horizontal="center"/>
    </xf>
    <xf numFmtId="1" fontId="2" fillId="2" borderId="8" xfId="0" applyNumberFormat="1" applyFont="1" applyFill="1" applyBorder="1" applyAlignment="1" applyProtection="1">
      <alignment horizontal="left"/>
      <protection locked="0"/>
    </xf>
    <xf numFmtId="1" fontId="2" fillId="3" borderId="32" xfId="0" applyNumberFormat="1" applyFont="1" applyFill="1" applyBorder="1" applyAlignment="1" applyProtection="1">
      <alignment horizontal="left"/>
    </xf>
    <xf numFmtId="1" fontId="2" fillId="3" borderId="7" xfId="0" applyNumberFormat="1" applyFont="1" applyFill="1" applyBorder="1" applyAlignment="1" applyProtection="1">
      <alignment horizontal="left"/>
    </xf>
    <xf numFmtId="1" fontId="2" fillId="3" borderId="32" xfId="0" applyNumberFormat="1" applyFont="1" applyFill="1" applyBorder="1" applyAlignment="1" applyProtection="1">
      <alignment horizontal="center"/>
    </xf>
    <xf numFmtId="3" fontId="2" fillId="3" borderId="7" xfId="0" applyNumberFormat="1" applyFont="1" applyFill="1" applyBorder="1" applyAlignment="1" applyProtection="1">
      <alignment horizontal="left"/>
    </xf>
    <xf numFmtId="3" fontId="2" fillId="3" borderId="8" xfId="0" applyNumberFormat="1" applyFont="1" applyFill="1" applyBorder="1" applyAlignment="1" applyProtection="1">
      <alignment horizontal="left"/>
    </xf>
    <xf numFmtId="3" fontId="2" fillId="3" borderId="32" xfId="0" applyNumberFormat="1" applyFont="1" applyFill="1" applyBorder="1" applyAlignment="1" applyProtection="1">
      <alignment horizontal="center"/>
    </xf>
    <xf numFmtId="3" fontId="2" fillId="0" borderId="7" xfId="3" applyNumberFormat="1" applyFont="1" applyBorder="1" applyAlignment="1" applyProtection="1"/>
    <xf numFmtId="3" fontId="2" fillId="0" borderId="9" xfId="3" applyNumberFormat="1" applyFont="1" applyBorder="1" applyAlignment="1" applyProtection="1"/>
    <xf numFmtId="3" fontId="2" fillId="0" borderId="7" xfId="0" applyNumberFormat="1" applyFont="1" applyFill="1" applyBorder="1" applyAlignment="1" applyProtection="1">
      <alignment horizontal="center"/>
    </xf>
    <xf numFmtId="3" fontId="2" fillId="0" borderId="8" xfId="0" applyNumberFormat="1" applyFont="1" applyFill="1" applyBorder="1" applyAlignment="1" applyProtection="1">
      <alignment horizontal="center"/>
    </xf>
    <xf numFmtId="3" fontId="2" fillId="0" borderId="9" xfId="0" applyNumberFormat="1" applyFont="1" applyFill="1" applyBorder="1" applyAlignment="1" applyProtection="1">
      <alignment horizontal="center"/>
    </xf>
    <xf numFmtId="170" fontId="2" fillId="0" borderId="7" xfId="3" applyNumberFormat="1" applyFont="1" applyBorder="1" applyAlignment="1" applyProtection="1">
      <alignment horizontal="center"/>
    </xf>
    <xf numFmtId="170" fontId="2" fillId="0" borderId="8" xfId="3" applyNumberFormat="1" applyFont="1" applyBorder="1" applyAlignment="1" applyProtection="1">
      <alignment horizontal="center"/>
    </xf>
    <xf numFmtId="170" fontId="2" fillId="0" borderId="9" xfId="3" applyNumberFormat="1" applyFont="1" applyBorder="1" applyAlignment="1" applyProtection="1">
      <alignment horizontal="center"/>
    </xf>
    <xf numFmtId="9" fontId="2" fillId="0" borderId="7" xfId="2" applyFont="1" applyBorder="1" applyAlignment="1" applyProtection="1">
      <alignment horizontal="center"/>
    </xf>
    <xf numFmtId="9" fontId="2" fillId="0" borderId="8" xfId="2" applyFont="1" applyBorder="1" applyAlignment="1" applyProtection="1">
      <alignment horizontal="center"/>
    </xf>
    <xf numFmtId="9" fontId="2" fillId="0" borderId="9" xfId="2" applyFont="1" applyBorder="1" applyAlignment="1" applyProtection="1">
      <alignment horizontal="center"/>
    </xf>
  </cellXfs>
  <cellStyles count="8">
    <cellStyle name="Euro" xfId="4" xr:uid="{00000000-0005-0000-0000-000000000000}"/>
    <cellStyle name="Monétaire" xfId="1" builtinId="4"/>
    <cellStyle name="Monétaire 2" xfId="5" xr:uid="{00000000-0005-0000-0000-000002000000}"/>
    <cellStyle name="Normal" xfId="0" builtinId="0"/>
    <cellStyle name="Normal 2" xfId="6" xr:uid="{00000000-0005-0000-0000-000004000000}"/>
    <cellStyle name="Normal_PNL 2009 avec modif" xfId="3" xr:uid="{00000000-0005-0000-0000-000005000000}"/>
    <cellStyle name="Pourcentage" xfId="2" builtinId="5"/>
    <cellStyle name="Pourcentage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82</xdr:row>
      <xdr:rowOff>0</xdr:rowOff>
    </xdr:from>
    <xdr:to>
      <xdr:col>0</xdr:col>
      <xdr:colOff>0</xdr:colOff>
      <xdr:row>82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0" y="14058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/>
        </a:ln>
      </xdr:spPr>
    </xdr:sp>
    <xdr:clientData/>
  </xdr:twoCellAnchor>
  <xdr:twoCellAnchor>
    <xdr:from>
      <xdr:col>0</xdr:col>
      <xdr:colOff>0</xdr:colOff>
      <xdr:row>82</xdr:row>
      <xdr:rowOff>0</xdr:rowOff>
    </xdr:from>
    <xdr:to>
      <xdr:col>0</xdr:col>
      <xdr:colOff>0</xdr:colOff>
      <xdr:row>82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0" y="14058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/>
        </a:ln>
      </xdr:spPr>
    </xdr:sp>
    <xdr:clientData/>
  </xdr:twoCellAnchor>
  <xdr:twoCellAnchor>
    <xdr:from>
      <xdr:col>0</xdr:col>
      <xdr:colOff>0</xdr:colOff>
      <xdr:row>82</xdr:row>
      <xdr:rowOff>0</xdr:rowOff>
    </xdr:from>
    <xdr:to>
      <xdr:col>0</xdr:col>
      <xdr:colOff>0</xdr:colOff>
      <xdr:row>82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 bwMode="auto">
        <a:xfrm>
          <a:off x="0" y="14058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/>
        </a:ln>
      </xdr:spPr>
    </xdr:sp>
    <xdr:clientData/>
  </xdr:twoCellAnchor>
  <xdr:twoCellAnchor>
    <xdr:from>
      <xdr:col>0</xdr:col>
      <xdr:colOff>0</xdr:colOff>
      <xdr:row>82</xdr:row>
      <xdr:rowOff>0</xdr:rowOff>
    </xdr:from>
    <xdr:to>
      <xdr:col>0</xdr:col>
      <xdr:colOff>0</xdr:colOff>
      <xdr:row>82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>
          <a:off x="0" y="14058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>
    <tabColor rgb="FF00B050"/>
    <pageSetUpPr fitToPage="1"/>
  </sheetPr>
  <dimension ref="A1:U105"/>
  <sheetViews>
    <sheetView showGridLines="0" tabSelected="1" zoomScaleNormal="100" workbookViewId="0">
      <selection activeCell="G109" sqref="G109"/>
    </sheetView>
  </sheetViews>
  <sheetFormatPr baseColWidth="10" defaultColWidth="12.6640625" defaultRowHeight="12.75" x14ac:dyDescent="0.2"/>
  <cols>
    <col min="1" max="1" width="29.6640625" style="4" customWidth="1"/>
    <col min="2" max="2" width="6.109375" style="220" customWidth="1"/>
    <col min="3" max="3" width="7.88671875" style="221" customWidth="1"/>
    <col min="4" max="4" width="5" style="221" customWidth="1"/>
    <col min="5" max="5" width="7.77734375" style="4" customWidth="1"/>
    <col min="6" max="6" width="1.44140625" style="1" customWidth="1"/>
    <col min="7" max="7" width="13" style="4" customWidth="1"/>
    <col min="8" max="8" width="9.109375" style="4" customWidth="1"/>
    <col min="9" max="9" width="7.6640625" style="4" customWidth="1"/>
    <col min="10" max="10" width="8.44140625" style="4" customWidth="1"/>
    <col min="11" max="11" width="4.5546875" style="4" customWidth="1"/>
    <col min="12" max="12" width="6.77734375" style="4" bestFit="1" customWidth="1"/>
    <col min="13" max="13" width="8" style="4" bestFit="1" customWidth="1"/>
    <col min="14" max="14" width="2.33203125" style="4" customWidth="1"/>
    <col min="15" max="15" width="7.33203125" style="4" customWidth="1"/>
    <col min="16" max="16" width="7.77734375" style="4" customWidth="1"/>
    <col min="17" max="17" width="6.77734375" style="4" customWidth="1"/>
    <col min="18" max="18" width="7" style="4" hidden="1" customWidth="1"/>
    <col min="19" max="19" width="7.33203125" style="4" hidden="1" customWidth="1"/>
    <col min="20" max="16384" width="12.6640625" style="4"/>
  </cols>
  <sheetData>
    <row r="1" spans="1:19" ht="14.1" customHeight="1" thickBot="1" x14ac:dyDescent="0.25">
      <c r="A1" s="1"/>
      <c r="B1" s="2"/>
      <c r="C1" s="3"/>
      <c r="D1" s="3"/>
      <c r="E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9" ht="14.1" customHeight="1" x14ac:dyDescent="0.2">
      <c r="A2" s="1"/>
      <c r="B2" s="2"/>
      <c r="C2" s="3"/>
      <c r="D2" s="3"/>
      <c r="E2" s="1"/>
      <c r="F2" s="306"/>
      <c r="G2" s="307"/>
      <c r="H2" s="307"/>
      <c r="I2" s="307"/>
      <c r="J2" s="308"/>
      <c r="K2" s="1"/>
      <c r="L2" s="1"/>
      <c r="M2" s="1"/>
      <c r="N2" s="1"/>
      <c r="O2" s="1"/>
      <c r="P2" s="1"/>
    </row>
    <row r="3" spans="1:19" ht="14.1" customHeight="1" thickBot="1" x14ac:dyDescent="0.25">
      <c r="A3" s="5"/>
      <c r="B3" s="312"/>
      <c r="C3" s="312"/>
      <c r="D3" s="312"/>
      <c r="E3" s="1"/>
      <c r="F3" s="309"/>
      <c r="G3" s="310"/>
      <c r="H3" s="310"/>
      <c r="I3" s="310"/>
      <c r="J3" s="311"/>
      <c r="K3" s="1"/>
      <c r="L3" s="1"/>
      <c r="M3" s="1"/>
      <c r="N3" s="313"/>
      <c r="O3" s="314"/>
      <c r="P3" s="315"/>
    </row>
    <row r="4" spans="1:19" ht="14.1" customHeight="1" x14ac:dyDescent="0.2">
      <c r="A4" s="316" t="s">
        <v>170</v>
      </c>
      <c r="B4" s="317"/>
      <c r="C4" s="318"/>
      <c r="D4" s="6"/>
      <c r="E4" s="1"/>
      <c r="G4" s="1"/>
      <c r="H4" s="1"/>
      <c r="I4" s="1"/>
      <c r="J4" s="1"/>
      <c r="K4" s="1"/>
      <c r="L4" s="1"/>
      <c r="M4" s="7"/>
      <c r="N4" s="7"/>
    </row>
    <row r="5" spans="1:19" ht="14.1" customHeight="1" x14ac:dyDescent="0.25">
      <c r="A5" s="8" t="s">
        <v>171</v>
      </c>
      <c r="B5" s="9"/>
      <c r="C5" s="10"/>
      <c r="D5" s="3"/>
      <c r="E5" s="1"/>
      <c r="F5" s="319"/>
      <c r="G5" s="319"/>
      <c r="H5" s="11">
        <v>2018</v>
      </c>
      <c r="J5" s="4">
        <f>J10+J11+J12</f>
        <v>0</v>
      </c>
      <c r="K5" s="12" t="s">
        <v>0</v>
      </c>
      <c r="L5" s="8"/>
      <c r="M5" s="1"/>
      <c r="N5" s="1"/>
      <c r="O5" s="1"/>
      <c r="P5" s="13" t="s">
        <v>1</v>
      </c>
    </row>
    <row r="6" spans="1:19" ht="14.1" customHeight="1" thickBot="1" x14ac:dyDescent="0.25">
      <c r="A6" s="8" t="s">
        <v>2</v>
      </c>
      <c r="B6" s="9"/>
      <c r="C6" s="6"/>
      <c r="D6" s="3"/>
      <c r="E6" s="1"/>
      <c r="F6" s="13"/>
      <c r="G6" s="13" t="s">
        <v>1</v>
      </c>
      <c r="H6" s="13"/>
      <c r="J6" s="4">
        <f>J5/12</f>
        <v>0</v>
      </c>
      <c r="K6" s="12" t="s">
        <v>3</v>
      </c>
      <c r="L6" s="12"/>
      <c r="M6" s="1" t="s">
        <v>4</v>
      </c>
      <c r="N6" s="304">
        <v>43347</v>
      </c>
      <c r="O6" s="305"/>
      <c r="P6" s="305"/>
    </row>
    <row r="7" spans="1:19" ht="14.1" customHeight="1" x14ac:dyDescent="0.2">
      <c r="A7" s="320" t="s">
        <v>5</v>
      </c>
      <c r="B7" s="322" t="s">
        <v>6</v>
      </c>
      <c r="C7" s="14"/>
      <c r="D7" s="14"/>
      <c r="E7" s="324" t="s">
        <v>7</v>
      </c>
      <c r="F7" s="15"/>
      <c r="G7" s="326" t="s">
        <v>8</v>
      </c>
      <c r="H7" s="16"/>
      <c r="I7" s="322" t="s">
        <v>9</v>
      </c>
      <c r="J7" s="338" t="s">
        <v>10</v>
      </c>
      <c r="K7" s="16"/>
      <c r="L7" s="322" t="s">
        <v>9</v>
      </c>
      <c r="M7" s="16"/>
      <c r="N7" s="16"/>
      <c r="O7" s="330" t="s">
        <v>11</v>
      </c>
      <c r="P7" s="332" t="s">
        <v>12</v>
      </c>
    </row>
    <row r="8" spans="1:19" ht="14.1" customHeight="1" thickBot="1" x14ac:dyDescent="0.25">
      <c r="A8" s="321"/>
      <c r="B8" s="323"/>
      <c r="C8" s="17"/>
      <c r="D8" s="17"/>
      <c r="E8" s="325"/>
      <c r="F8" s="15"/>
      <c r="G8" s="327"/>
      <c r="H8" s="1"/>
      <c r="I8" s="328"/>
      <c r="J8" s="339"/>
      <c r="K8" s="1"/>
      <c r="L8" s="328"/>
      <c r="M8" s="3"/>
      <c r="N8" s="3"/>
      <c r="O8" s="331"/>
      <c r="P8" s="333"/>
    </row>
    <row r="9" spans="1:19" ht="14.1" customHeight="1" x14ac:dyDescent="0.2">
      <c r="A9" s="18" t="s">
        <v>13</v>
      </c>
      <c r="B9" s="19"/>
      <c r="C9" s="20"/>
      <c r="D9" s="20"/>
      <c r="E9" s="1"/>
      <c r="F9" s="15"/>
      <c r="G9" s="21" t="s">
        <v>14</v>
      </c>
      <c r="H9" s="22"/>
      <c r="I9" s="22" t="s">
        <v>15</v>
      </c>
      <c r="J9" s="23" t="s">
        <v>16</v>
      </c>
      <c r="K9" s="22" t="s">
        <v>17</v>
      </c>
      <c r="L9" s="24" t="s">
        <v>18</v>
      </c>
      <c r="M9" s="22" t="s">
        <v>19</v>
      </c>
      <c r="N9" s="24"/>
      <c r="O9" s="25"/>
      <c r="P9" s="26"/>
    </row>
    <row r="10" spans="1:19" ht="14.1" customHeight="1" x14ac:dyDescent="0.2">
      <c r="A10" s="27" t="s">
        <v>20</v>
      </c>
      <c r="B10" s="28"/>
      <c r="C10" s="20"/>
      <c r="D10" s="20"/>
      <c r="E10" s="1"/>
      <c r="F10" s="15"/>
      <c r="G10" s="13" t="s">
        <v>21</v>
      </c>
      <c r="H10" s="29"/>
      <c r="I10" s="3">
        <f>+L10*K10</f>
        <v>0</v>
      </c>
      <c r="J10" s="30">
        <f>(+L10*12)/1000</f>
        <v>0</v>
      </c>
      <c r="K10" s="31">
        <v>1.42</v>
      </c>
      <c r="L10" s="32"/>
      <c r="M10" s="33">
        <v>0.121016</v>
      </c>
      <c r="N10" s="34"/>
      <c r="O10" s="35">
        <f>L10*M10</f>
        <v>0</v>
      </c>
      <c r="P10" s="36">
        <f>O10*12</f>
        <v>0</v>
      </c>
    </row>
    <row r="11" spans="1:19" ht="14.1" customHeight="1" thickBot="1" x14ac:dyDescent="0.25">
      <c r="A11" s="37" t="s">
        <v>22</v>
      </c>
      <c r="B11" s="28"/>
      <c r="C11" s="38" t="s">
        <v>23</v>
      </c>
      <c r="D11" s="39">
        <v>12</v>
      </c>
      <c r="E11" s="40">
        <f>B11*D11</f>
        <v>0</v>
      </c>
      <c r="F11" s="15"/>
      <c r="G11" s="13" t="s">
        <v>24</v>
      </c>
      <c r="H11" s="29"/>
      <c r="I11" s="3">
        <f>+L11*K11</f>
        <v>0</v>
      </c>
      <c r="J11" s="30">
        <f>(+L11*12)/1000</f>
        <v>0</v>
      </c>
      <c r="K11" s="31">
        <v>1.1100000000000001</v>
      </c>
      <c r="L11" s="32"/>
      <c r="M11" s="33">
        <v>0.121016</v>
      </c>
      <c r="N11" s="34"/>
      <c r="O11" s="35">
        <f>L11*M11</f>
        <v>0</v>
      </c>
      <c r="P11" s="36">
        <f>O11*12</f>
        <v>0</v>
      </c>
    </row>
    <row r="12" spans="1:19" ht="14.1" customHeight="1" x14ac:dyDescent="0.2">
      <c r="A12" s="18" t="s">
        <v>25</v>
      </c>
      <c r="B12" s="41">
        <f>+E12/12</f>
        <v>0</v>
      </c>
      <c r="C12" s="42" t="s">
        <v>23</v>
      </c>
      <c r="D12" s="43">
        <v>12</v>
      </c>
      <c r="E12" s="44">
        <f>SUM(E13:E24)</f>
        <v>0</v>
      </c>
      <c r="F12" s="15"/>
      <c r="G12" s="13" t="s">
        <v>26</v>
      </c>
      <c r="H12" s="29"/>
      <c r="I12" s="3">
        <f>+L12*K12</f>
        <v>0</v>
      </c>
      <c r="J12" s="30">
        <f>(+L12*12)/1000</f>
        <v>0</v>
      </c>
      <c r="K12" s="31">
        <v>0.69</v>
      </c>
      <c r="L12" s="32"/>
      <c r="M12" s="33">
        <v>0.121016</v>
      </c>
      <c r="N12" s="34"/>
      <c r="O12" s="35">
        <f>L12*M12</f>
        <v>0</v>
      </c>
      <c r="P12" s="36">
        <f>O12*12</f>
        <v>0</v>
      </c>
    </row>
    <row r="13" spans="1:19" ht="14.1" customHeight="1" x14ac:dyDescent="0.2">
      <c r="A13" s="45" t="s">
        <v>27</v>
      </c>
      <c r="B13" s="28"/>
      <c r="C13" s="38" t="s">
        <v>23</v>
      </c>
      <c r="D13" s="46">
        <v>12</v>
      </c>
      <c r="E13" s="1">
        <f>+B13*D13</f>
        <v>0</v>
      </c>
      <c r="F13" s="15"/>
      <c r="G13" s="13" t="s">
        <v>28</v>
      </c>
      <c r="H13" s="3"/>
      <c r="I13" s="3"/>
      <c r="J13" s="30">
        <f>(+L13*12)/1000</f>
        <v>0</v>
      </c>
      <c r="K13" s="6"/>
      <c r="L13" s="47"/>
      <c r="M13" s="33"/>
      <c r="N13" s="13"/>
      <c r="O13" s="35"/>
      <c r="P13" s="36"/>
    </row>
    <row r="14" spans="1:19" ht="14.1" customHeight="1" thickBot="1" x14ac:dyDescent="0.25">
      <c r="A14" s="27" t="s">
        <v>29</v>
      </c>
      <c r="B14" s="28"/>
      <c r="C14" s="48"/>
      <c r="D14" s="46">
        <v>12</v>
      </c>
      <c r="E14" s="1">
        <f>+B14*D14</f>
        <v>0</v>
      </c>
      <c r="F14" s="15"/>
      <c r="G14" s="49" t="s">
        <v>30</v>
      </c>
      <c r="H14" s="40"/>
      <c r="I14" s="50">
        <f>SUM(I10:I12)</f>
        <v>0</v>
      </c>
      <c r="J14" s="51">
        <f>+I14*12</f>
        <v>0</v>
      </c>
      <c r="K14" s="50"/>
      <c r="L14" s="40"/>
      <c r="M14" s="52" t="e">
        <f>O14/I14</f>
        <v>#DIV/0!</v>
      </c>
      <c r="N14" s="53"/>
      <c r="O14" s="54">
        <f>SUM(O10:O13)</f>
        <v>0</v>
      </c>
      <c r="P14" s="55">
        <f>O14*12</f>
        <v>0</v>
      </c>
    </row>
    <row r="15" spans="1:19" ht="14.1" customHeight="1" x14ac:dyDescent="0.2">
      <c r="A15" s="56" t="s">
        <v>31</v>
      </c>
      <c r="B15" s="19">
        <f>+B11*C15</f>
        <v>0</v>
      </c>
      <c r="C15" s="57">
        <v>6.7999999999999996E-3</v>
      </c>
      <c r="D15" s="20"/>
      <c r="E15" s="1"/>
      <c r="F15" s="15"/>
      <c r="G15" s="24" t="s">
        <v>32</v>
      </c>
      <c r="H15" s="24"/>
      <c r="I15" s="22" t="s">
        <v>15</v>
      </c>
      <c r="J15" s="58" t="s">
        <v>33</v>
      </c>
      <c r="K15" s="24"/>
      <c r="L15" s="22" t="s">
        <v>34</v>
      </c>
      <c r="M15" s="24" t="s">
        <v>35</v>
      </c>
      <c r="N15" s="24"/>
      <c r="O15" s="59"/>
      <c r="P15" s="60"/>
      <c r="Q15" s="1"/>
      <c r="R15" s="1"/>
      <c r="S15" s="1"/>
    </row>
    <row r="16" spans="1:19" ht="14.1" customHeight="1" x14ac:dyDescent="0.2">
      <c r="A16" s="27" t="s">
        <v>176</v>
      </c>
      <c r="B16" s="28"/>
      <c r="C16" s="57"/>
      <c r="D16" s="46">
        <v>12</v>
      </c>
      <c r="E16" s="1">
        <f t="shared" ref="E16:E30" si="0">+B16*D16</f>
        <v>0</v>
      </c>
      <c r="F16" s="15"/>
      <c r="G16" s="8" t="s">
        <v>31</v>
      </c>
      <c r="H16" s="8"/>
      <c r="I16" s="6">
        <f>+K16*L16</f>
        <v>0</v>
      </c>
      <c r="J16" s="20">
        <f>I16*12</f>
        <v>0</v>
      </c>
      <c r="K16" s="303">
        <v>7.08</v>
      </c>
      <c r="L16" s="61"/>
      <c r="M16" s="62"/>
      <c r="N16" s="1"/>
      <c r="O16" s="63"/>
      <c r="P16" s="64"/>
      <c r="Q16" s="1"/>
      <c r="R16" s="1"/>
      <c r="S16" s="1"/>
    </row>
    <row r="17" spans="1:19" ht="14.1" customHeight="1" x14ac:dyDescent="0.2">
      <c r="A17" s="56" t="s">
        <v>31</v>
      </c>
      <c r="B17" s="65">
        <f>B11*C17</f>
        <v>0</v>
      </c>
      <c r="C17" s="57">
        <v>5.4999999999999997E-3</v>
      </c>
      <c r="D17" s="46"/>
      <c r="E17" s="1"/>
      <c r="F17" s="15"/>
      <c r="G17" s="1" t="s">
        <v>36</v>
      </c>
      <c r="H17" s="8"/>
      <c r="I17" s="61"/>
      <c r="J17" s="20">
        <f>I17*12</f>
        <v>0</v>
      </c>
      <c r="K17" s="66"/>
      <c r="L17" s="6"/>
      <c r="M17" s="67"/>
      <c r="N17" s="1"/>
      <c r="O17" s="63">
        <f>I17*M17</f>
        <v>0</v>
      </c>
      <c r="P17" s="64">
        <f>O17*12</f>
        <v>0</v>
      </c>
      <c r="Q17" s="1"/>
      <c r="R17" s="1"/>
      <c r="S17" s="1"/>
    </row>
    <row r="18" spans="1:19" ht="14.1" customHeight="1" x14ac:dyDescent="0.2">
      <c r="A18" s="27" t="s">
        <v>37</v>
      </c>
      <c r="B18" s="28"/>
      <c r="C18" s="68"/>
      <c r="D18" s="46">
        <v>12</v>
      </c>
      <c r="E18" s="1">
        <f t="shared" si="0"/>
        <v>0</v>
      </c>
      <c r="F18" s="15"/>
      <c r="G18" s="1" t="s">
        <v>38</v>
      </c>
      <c r="H18" s="8"/>
      <c r="I18" s="61"/>
      <c r="J18" s="20">
        <f>I18*12</f>
        <v>0</v>
      </c>
      <c r="K18" s="69"/>
      <c r="L18" s="1"/>
      <c r="M18" s="67"/>
      <c r="N18" s="1"/>
      <c r="O18" s="63">
        <f>I18*M18</f>
        <v>0</v>
      </c>
      <c r="P18" s="64">
        <f>O18*12</f>
        <v>0</v>
      </c>
      <c r="Q18" s="1"/>
      <c r="R18" s="1"/>
      <c r="S18" s="1"/>
    </row>
    <row r="19" spans="1:19" ht="14.1" customHeight="1" x14ac:dyDescent="0.2">
      <c r="A19" s="56" t="s">
        <v>31</v>
      </c>
      <c r="B19" s="65">
        <f>+B11*C19</f>
        <v>0</v>
      </c>
      <c r="C19" s="68">
        <v>2.9499999999999998E-2</v>
      </c>
      <c r="D19" s="46"/>
      <c r="E19" s="1"/>
      <c r="F19" s="15"/>
      <c r="G19" s="8" t="s">
        <v>39</v>
      </c>
      <c r="H19" s="8"/>
      <c r="I19" s="6">
        <f>K19*L19</f>
        <v>0</v>
      </c>
      <c r="J19" s="20">
        <f>I19*12</f>
        <v>0</v>
      </c>
      <c r="K19" s="70">
        <v>0.83</v>
      </c>
      <c r="L19" s="71"/>
      <c r="M19" s="72">
        <v>0.22</v>
      </c>
      <c r="N19" s="8"/>
      <c r="O19" s="63">
        <f>L19*M19</f>
        <v>0</v>
      </c>
      <c r="P19" s="64">
        <f>O19*12</f>
        <v>0</v>
      </c>
      <c r="Q19" s="1"/>
      <c r="R19" s="1"/>
      <c r="S19" s="1"/>
    </row>
    <row r="20" spans="1:19" ht="14.1" customHeight="1" thickBot="1" x14ac:dyDescent="0.25">
      <c r="A20" s="45" t="s">
        <v>40</v>
      </c>
      <c r="B20" s="73"/>
      <c r="C20" s="74" t="s">
        <v>23</v>
      </c>
      <c r="D20" s="46">
        <v>12</v>
      </c>
      <c r="E20" s="8">
        <f>B20*D20</f>
        <v>0</v>
      </c>
      <c r="F20" s="15"/>
      <c r="G20" s="49" t="s">
        <v>41</v>
      </c>
      <c r="H20" s="75"/>
      <c r="I20" s="76">
        <f>SUM(I16:I18)</f>
        <v>0</v>
      </c>
      <c r="J20" s="77">
        <f>+I20*12</f>
        <v>0</v>
      </c>
      <c r="K20" s="78"/>
      <c r="L20" s="79"/>
      <c r="M20" s="80" t="e">
        <f>O20/I20</f>
        <v>#DIV/0!</v>
      </c>
      <c r="N20" s="79"/>
      <c r="O20" s="55">
        <f>O17+O18+O19</f>
        <v>0</v>
      </c>
      <c r="P20" s="81">
        <f>O20*12</f>
        <v>0</v>
      </c>
      <c r="Q20" s="1"/>
      <c r="R20" s="1"/>
      <c r="S20" s="1"/>
    </row>
    <row r="21" spans="1:19" ht="14.1" customHeight="1" x14ac:dyDescent="0.2">
      <c r="A21" s="45" t="s">
        <v>42</v>
      </c>
      <c r="B21" s="28"/>
      <c r="C21" s="38" t="s">
        <v>23</v>
      </c>
      <c r="D21" s="74">
        <v>12</v>
      </c>
      <c r="E21" s="1">
        <f t="shared" si="0"/>
        <v>0</v>
      </c>
      <c r="F21" s="82"/>
      <c r="G21" s="83" t="s">
        <v>43</v>
      </c>
      <c r="H21" s="24"/>
      <c r="I21" s="84" t="s">
        <v>15</v>
      </c>
      <c r="J21" s="58" t="s">
        <v>33</v>
      </c>
      <c r="K21" s="85"/>
      <c r="L21" s="86"/>
      <c r="M21" s="24" t="s">
        <v>35</v>
      </c>
      <c r="N21" s="24"/>
      <c r="O21" s="59"/>
      <c r="P21" s="87"/>
      <c r="Q21" s="1"/>
      <c r="R21" s="1"/>
      <c r="S21" s="1"/>
    </row>
    <row r="22" spans="1:19" ht="14.1" customHeight="1" x14ac:dyDescent="0.2">
      <c r="A22" s="56" t="s">
        <v>31</v>
      </c>
      <c r="B22" s="88">
        <f>C22*I62</f>
        <v>0</v>
      </c>
      <c r="C22" s="57">
        <v>1.6000000000000001E-3</v>
      </c>
      <c r="D22" s="46"/>
      <c r="E22" s="1"/>
      <c r="F22" s="82"/>
      <c r="G22" s="13"/>
      <c r="H22" s="1"/>
      <c r="I22" s="89"/>
      <c r="J22" s="89"/>
      <c r="K22" s="1"/>
      <c r="L22" s="1"/>
      <c r="M22" s="1"/>
      <c r="N22" s="1"/>
      <c r="O22" s="63"/>
      <c r="P22" s="64"/>
      <c r="Q22" s="1"/>
      <c r="R22" s="1"/>
      <c r="S22" s="1"/>
    </row>
    <row r="23" spans="1:19" ht="14.1" customHeight="1" x14ac:dyDescent="0.2">
      <c r="A23" s="90" t="s">
        <v>44</v>
      </c>
      <c r="B23" s="91"/>
      <c r="C23" s="74" t="s">
        <v>23</v>
      </c>
      <c r="D23" s="46">
        <v>12</v>
      </c>
      <c r="E23" s="1">
        <f t="shared" si="0"/>
        <v>0</v>
      </c>
      <c r="F23" s="82"/>
      <c r="G23" s="1" t="s">
        <v>45</v>
      </c>
      <c r="I23" s="92"/>
      <c r="J23" s="89">
        <f>+I23*12</f>
        <v>0</v>
      </c>
      <c r="K23" s="1"/>
      <c r="L23" s="93"/>
      <c r="M23" s="94"/>
      <c r="N23" s="95"/>
      <c r="O23" s="63">
        <f>+I23*M23</f>
        <v>0</v>
      </c>
      <c r="P23" s="64">
        <f>+O23*12</f>
        <v>0</v>
      </c>
      <c r="Q23" s="1"/>
      <c r="R23" s="1"/>
      <c r="S23" s="1"/>
    </row>
    <row r="24" spans="1:19" ht="14.1" customHeight="1" thickBot="1" x14ac:dyDescent="0.25">
      <c r="A24" s="90" t="s">
        <v>46</v>
      </c>
      <c r="B24" s="91"/>
      <c r="C24" s="74" t="s">
        <v>23</v>
      </c>
      <c r="D24" s="46">
        <v>12</v>
      </c>
      <c r="E24" s="1">
        <f t="shared" si="0"/>
        <v>0</v>
      </c>
      <c r="F24" s="15"/>
      <c r="G24" s="1" t="s">
        <v>47</v>
      </c>
      <c r="I24" s="92"/>
      <c r="J24" s="89">
        <f>I24*12</f>
        <v>0</v>
      </c>
      <c r="K24" s="1"/>
      <c r="L24" s="1"/>
      <c r="M24" s="94"/>
      <c r="N24" s="95"/>
      <c r="O24" s="63">
        <f>+I24*M24</f>
        <v>0</v>
      </c>
      <c r="P24" s="64">
        <f>+O24*12</f>
        <v>0</v>
      </c>
      <c r="Q24" s="1"/>
      <c r="R24" s="1"/>
      <c r="S24" s="1"/>
    </row>
    <row r="25" spans="1:19" ht="14.1" customHeight="1" x14ac:dyDescent="0.2">
      <c r="A25" s="18" t="s">
        <v>48</v>
      </c>
      <c r="B25" s="96"/>
      <c r="C25" s="97" t="s">
        <v>23</v>
      </c>
      <c r="D25" s="43">
        <v>12</v>
      </c>
      <c r="E25" s="98">
        <f t="shared" si="0"/>
        <v>0</v>
      </c>
      <c r="F25" s="15"/>
      <c r="G25" s="99" t="s">
        <v>49</v>
      </c>
      <c r="H25" s="99"/>
      <c r="I25" s="100">
        <f>I23+I24</f>
        <v>0</v>
      </c>
      <c r="J25" s="101">
        <f>J23+J24</f>
        <v>0</v>
      </c>
      <c r="K25" s="99"/>
      <c r="L25" s="99"/>
      <c r="M25" s="102" t="e">
        <f>+O25/I25</f>
        <v>#DIV/0!</v>
      </c>
      <c r="N25" s="103"/>
      <c r="O25" s="104">
        <f>O23+O24</f>
        <v>0</v>
      </c>
      <c r="P25" s="105">
        <f>+O25*12</f>
        <v>0</v>
      </c>
      <c r="Q25" s="1"/>
      <c r="R25" s="1"/>
      <c r="S25" s="1"/>
    </row>
    <row r="26" spans="1:19" ht="14.1" customHeight="1" x14ac:dyDescent="0.2">
      <c r="A26" s="106" t="s">
        <v>50</v>
      </c>
      <c r="B26" s="28"/>
      <c r="C26" s="74" t="s">
        <v>23</v>
      </c>
      <c r="D26" s="46">
        <v>12</v>
      </c>
      <c r="E26" s="107">
        <f t="shared" si="0"/>
        <v>0</v>
      </c>
      <c r="F26" s="15"/>
      <c r="I26" s="108"/>
      <c r="J26" s="109"/>
      <c r="N26" s="110"/>
      <c r="O26" s="63"/>
      <c r="P26" s="63"/>
      <c r="Q26" s="111"/>
      <c r="R26" s="1"/>
      <c r="S26" s="1"/>
    </row>
    <row r="27" spans="1:19" ht="14.1" customHeight="1" x14ac:dyDescent="0.2">
      <c r="A27" s="106" t="s">
        <v>51</v>
      </c>
      <c r="B27" s="28"/>
      <c r="C27" s="74" t="s">
        <v>23</v>
      </c>
      <c r="D27" s="46">
        <v>12</v>
      </c>
      <c r="E27" s="107">
        <f t="shared" si="0"/>
        <v>0</v>
      </c>
      <c r="F27" s="15"/>
      <c r="G27" s="1" t="s">
        <v>52</v>
      </c>
      <c r="I27" s="112"/>
      <c r="J27" s="109"/>
      <c r="K27" s="1"/>
      <c r="L27" s="1"/>
      <c r="M27" s="94"/>
      <c r="N27" s="113"/>
      <c r="O27" s="63">
        <f t="shared" ref="O27:O38" si="1">+I27*M27</f>
        <v>0</v>
      </c>
      <c r="P27" s="114"/>
      <c r="Q27" s="115"/>
      <c r="R27" s="1"/>
      <c r="S27" s="1"/>
    </row>
    <row r="28" spans="1:19" ht="14.1" customHeight="1" x14ac:dyDescent="0.25">
      <c r="A28" s="106" t="s">
        <v>53</v>
      </c>
      <c r="B28" s="28"/>
      <c r="C28" s="74" t="s">
        <v>23</v>
      </c>
      <c r="D28" s="46">
        <v>12</v>
      </c>
      <c r="E28" s="107">
        <f t="shared" si="0"/>
        <v>0</v>
      </c>
      <c r="F28" s="15"/>
      <c r="G28" s="334" t="s">
        <v>54</v>
      </c>
      <c r="H28" s="335"/>
      <c r="I28" s="112"/>
      <c r="J28" s="109"/>
      <c r="K28" s="1"/>
      <c r="L28" s="1"/>
      <c r="M28" s="94"/>
      <c r="N28" s="95"/>
      <c r="O28" s="63">
        <f t="shared" si="1"/>
        <v>0</v>
      </c>
      <c r="P28" s="116"/>
      <c r="Q28" s="1"/>
      <c r="R28" s="1"/>
      <c r="S28" s="1"/>
    </row>
    <row r="29" spans="1:19" ht="14.1" customHeight="1" x14ac:dyDescent="0.2">
      <c r="A29" s="106" t="s">
        <v>55</v>
      </c>
      <c r="B29" s="28"/>
      <c r="C29" s="74" t="s">
        <v>23</v>
      </c>
      <c r="D29" s="46">
        <v>12</v>
      </c>
      <c r="E29" s="107">
        <f t="shared" si="0"/>
        <v>0</v>
      </c>
      <c r="F29" s="15"/>
      <c r="G29" s="1" t="s">
        <v>56</v>
      </c>
      <c r="I29" s="112"/>
      <c r="J29" s="108"/>
      <c r="L29" s="1"/>
      <c r="M29" s="94"/>
      <c r="N29" s="95"/>
      <c r="O29" s="63">
        <f t="shared" si="1"/>
        <v>0</v>
      </c>
      <c r="P29" s="116"/>
      <c r="Q29" s="1"/>
      <c r="R29" s="1"/>
      <c r="S29" s="1"/>
    </row>
    <row r="30" spans="1:19" ht="14.1" customHeight="1" thickBot="1" x14ac:dyDescent="0.25">
      <c r="A30" s="117" t="s">
        <v>57</v>
      </c>
      <c r="B30" s="118">
        <f>+B29*65%*8.5%</f>
        <v>0</v>
      </c>
      <c r="C30" s="119" t="s">
        <v>23</v>
      </c>
      <c r="D30" s="120">
        <v>12</v>
      </c>
      <c r="E30" s="121">
        <f t="shared" si="0"/>
        <v>0</v>
      </c>
      <c r="F30" s="15"/>
      <c r="G30" s="1" t="s">
        <v>58</v>
      </c>
      <c r="I30" s="112"/>
      <c r="J30" s="108"/>
      <c r="L30" s="1"/>
      <c r="M30" s="94"/>
      <c r="N30" s="95"/>
      <c r="O30" s="63">
        <f t="shared" si="1"/>
        <v>0</v>
      </c>
      <c r="P30" s="116"/>
      <c r="Q30" s="1"/>
      <c r="R30" s="1"/>
      <c r="S30" s="1"/>
    </row>
    <row r="31" spans="1:19" ht="14.1" customHeight="1" x14ac:dyDescent="0.2">
      <c r="A31" s="122" t="s">
        <v>59</v>
      </c>
      <c r="B31" s="41">
        <f>+E31/D31</f>
        <v>0</v>
      </c>
      <c r="C31" s="97" t="s">
        <v>23</v>
      </c>
      <c r="D31" s="43">
        <v>12</v>
      </c>
      <c r="E31" s="98">
        <f>SUM(E32:E36)</f>
        <v>0</v>
      </c>
      <c r="F31" s="15"/>
      <c r="G31" s="1" t="s">
        <v>60</v>
      </c>
      <c r="I31" s="112"/>
      <c r="J31" s="108"/>
      <c r="L31" s="1"/>
      <c r="M31" s="94"/>
      <c r="N31" s="95"/>
      <c r="O31" s="63">
        <f t="shared" si="1"/>
        <v>0</v>
      </c>
      <c r="P31" s="116"/>
      <c r="Q31" s="1"/>
      <c r="R31" s="1"/>
      <c r="S31" s="1"/>
    </row>
    <row r="32" spans="1:19" ht="14.1" customHeight="1" x14ac:dyDescent="0.2">
      <c r="A32" s="45" t="s">
        <v>61</v>
      </c>
      <c r="B32" s="28"/>
      <c r="C32" s="74" t="s">
        <v>23</v>
      </c>
      <c r="D32" s="46">
        <v>12</v>
      </c>
      <c r="E32" s="123">
        <f>D32*B32</f>
        <v>0</v>
      </c>
      <c r="F32" s="15"/>
      <c r="G32" s="1" t="s">
        <v>62</v>
      </c>
      <c r="I32" s="112"/>
      <c r="J32" s="108"/>
      <c r="L32" s="1"/>
      <c r="M32" s="94"/>
      <c r="N32" s="95"/>
      <c r="O32" s="63">
        <f t="shared" si="1"/>
        <v>0</v>
      </c>
      <c r="P32" s="116"/>
      <c r="Q32" s="1"/>
      <c r="R32" s="1"/>
      <c r="S32" s="1"/>
    </row>
    <row r="33" spans="1:19" ht="14.1" customHeight="1" x14ac:dyDescent="0.2">
      <c r="A33" s="45" t="s">
        <v>63</v>
      </c>
      <c r="B33" s="28"/>
      <c r="C33" s="74" t="s">
        <v>23</v>
      </c>
      <c r="D33" s="46">
        <v>12</v>
      </c>
      <c r="E33" s="123">
        <f>D33*B33</f>
        <v>0</v>
      </c>
      <c r="F33" s="15"/>
      <c r="G33" s="1" t="s">
        <v>64</v>
      </c>
      <c r="I33" s="112"/>
      <c r="J33" s="108"/>
      <c r="K33" s="1"/>
      <c r="L33" s="1"/>
      <c r="M33" s="94"/>
      <c r="N33" s="95"/>
      <c r="O33" s="63">
        <f t="shared" si="1"/>
        <v>0</v>
      </c>
      <c r="P33" s="116"/>
      <c r="Q33" s="1"/>
      <c r="R33" s="1"/>
      <c r="S33" s="1"/>
    </row>
    <row r="34" spans="1:19" ht="14.1" customHeight="1" x14ac:dyDescent="0.2">
      <c r="A34" s="45" t="s">
        <v>65</v>
      </c>
      <c r="B34" s="28"/>
      <c r="C34" s="74" t="s">
        <v>23</v>
      </c>
      <c r="D34" s="46">
        <v>12</v>
      </c>
      <c r="E34" s="123">
        <f t="shared" ref="E34:E35" si="2">D34*B34</f>
        <v>0</v>
      </c>
      <c r="F34" s="15"/>
      <c r="G34" s="1" t="s">
        <v>66</v>
      </c>
      <c r="I34" s="112"/>
      <c r="J34" s="108"/>
      <c r="K34" s="1"/>
      <c r="L34" s="1"/>
      <c r="M34" s="94"/>
      <c r="N34" s="95"/>
      <c r="O34" s="63">
        <f t="shared" si="1"/>
        <v>0</v>
      </c>
      <c r="P34" s="116"/>
      <c r="Q34" s="1"/>
      <c r="R34" s="1"/>
      <c r="S34" s="1"/>
    </row>
    <row r="35" spans="1:19" ht="14.1" customHeight="1" x14ac:dyDescent="0.2">
      <c r="A35" s="45"/>
      <c r="B35" s="28"/>
      <c r="C35" s="74"/>
      <c r="D35" s="46"/>
      <c r="E35" s="123">
        <f t="shared" si="2"/>
        <v>0</v>
      </c>
      <c r="F35" s="15"/>
      <c r="G35" s="1" t="s">
        <v>67</v>
      </c>
      <c r="I35" s="112"/>
      <c r="J35" s="108"/>
      <c r="K35" s="1"/>
      <c r="L35" s="1"/>
      <c r="M35" s="94"/>
      <c r="N35" s="95"/>
      <c r="O35" s="63">
        <f t="shared" si="1"/>
        <v>0</v>
      </c>
      <c r="P35" s="116"/>
      <c r="Q35" s="1"/>
      <c r="R35" s="1"/>
      <c r="S35" s="1"/>
    </row>
    <row r="36" spans="1:19" ht="14.1" customHeight="1" thickBot="1" x14ac:dyDescent="0.3">
      <c r="A36" s="124"/>
      <c r="B36" s="125"/>
      <c r="C36" s="119"/>
      <c r="D36" s="120"/>
      <c r="E36" s="126"/>
      <c r="F36" s="15"/>
      <c r="G36" s="336" t="s">
        <v>68</v>
      </c>
      <c r="H36" s="337"/>
      <c r="I36" s="112"/>
      <c r="J36" s="108"/>
      <c r="K36" s="1"/>
      <c r="L36" s="1"/>
      <c r="M36" s="94"/>
      <c r="N36" s="95"/>
      <c r="O36" s="63">
        <f t="shared" si="1"/>
        <v>0</v>
      </c>
      <c r="P36" s="116"/>
      <c r="Q36" s="1"/>
      <c r="R36" s="1"/>
      <c r="S36" s="1"/>
    </row>
    <row r="37" spans="1:19" ht="14.1" customHeight="1" x14ac:dyDescent="0.25">
      <c r="A37" s="122" t="s">
        <v>69</v>
      </c>
      <c r="B37" s="127">
        <f>SUM(B38:B54,B56:B66)</f>
        <v>0</v>
      </c>
      <c r="C37" s="128" t="s">
        <v>23</v>
      </c>
      <c r="D37" s="129">
        <v>12</v>
      </c>
      <c r="E37" s="98">
        <f>SUM(E38:E66)</f>
        <v>0</v>
      </c>
      <c r="F37" s="15"/>
      <c r="G37" s="336" t="s">
        <v>70</v>
      </c>
      <c r="H37" s="337"/>
      <c r="I37" s="112"/>
      <c r="J37" s="108"/>
      <c r="K37" s="1"/>
      <c r="L37" s="1"/>
      <c r="M37" s="94"/>
      <c r="N37" s="95"/>
      <c r="O37" s="63">
        <f t="shared" si="1"/>
        <v>0</v>
      </c>
      <c r="P37" s="116"/>
      <c r="Q37" s="130"/>
      <c r="R37" s="1"/>
      <c r="S37" s="1"/>
    </row>
    <row r="38" spans="1:19" ht="14.1" customHeight="1" x14ac:dyDescent="0.25">
      <c r="A38" s="45" t="s">
        <v>71</v>
      </c>
      <c r="B38" s="28"/>
      <c r="C38" s="74" t="s">
        <v>23</v>
      </c>
      <c r="D38" s="46">
        <v>12</v>
      </c>
      <c r="E38" s="123">
        <f>+B38*D38</f>
        <v>0</v>
      </c>
      <c r="F38" s="15"/>
      <c r="G38" s="340" t="s">
        <v>72</v>
      </c>
      <c r="H38" s="337"/>
      <c r="I38" s="112"/>
      <c r="J38" s="131"/>
      <c r="K38" s="132"/>
      <c r="L38" s="132"/>
      <c r="M38" s="94"/>
      <c r="N38" s="95"/>
      <c r="O38" s="63">
        <f t="shared" si="1"/>
        <v>0</v>
      </c>
      <c r="P38" s="116"/>
      <c r="Q38" s="1"/>
      <c r="R38" s="1"/>
      <c r="S38" s="1"/>
    </row>
    <row r="39" spans="1:19" ht="14.1" customHeight="1" x14ac:dyDescent="0.25">
      <c r="A39" s="90" t="s">
        <v>73</v>
      </c>
      <c r="B39" s="28"/>
      <c r="C39" s="38" t="s">
        <v>23</v>
      </c>
      <c r="D39" s="20">
        <v>12</v>
      </c>
      <c r="E39" s="123">
        <f>+B39*D39</f>
        <v>0</v>
      </c>
      <c r="F39" s="15"/>
      <c r="G39" s="341" t="s">
        <v>74</v>
      </c>
      <c r="H39" s="335"/>
      <c r="I39" s="112"/>
      <c r="J39" s="109"/>
      <c r="K39" s="1"/>
      <c r="L39" s="1"/>
      <c r="M39" s="94"/>
      <c r="N39" s="113"/>
      <c r="O39" s="110">
        <f>+I39*M39</f>
        <v>0</v>
      </c>
      <c r="P39" s="116"/>
      <c r="Q39" s="1"/>
      <c r="R39" s="1"/>
      <c r="S39" s="1"/>
    </row>
    <row r="40" spans="1:19" ht="14.1" customHeight="1" x14ac:dyDescent="0.2">
      <c r="A40" s="90" t="s">
        <v>75</v>
      </c>
      <c r="B40" s="65">
        <f>+B10*5*C40/12</f>
        <v>0</v>
      </c>
      <c r="C40" s="74">
        <v>50</v>
      </c>
      <c r="D40" s="20">
        <v>12</v>
      </c>
      <c r="E40" s="123">
        <f>+B40*D40</f>
        <v>0</v>
      </c>
      <c r="F40" s="15"/>
      <c r="G40" s="4" t="s">
        <v>76</v>
      </c>
      <c r="I40" s="112"/>
      <c r="J40" s="109"/>
      <c r="M40" s="94"/>
      <c r="N40" s="110"/>
      <c r="O40" s="63">
        <f>+I40*M40</f>
        <v>0</v>
      </c>
      <c r="P40" s="110"/>
      <c r="Q40" s="1"/>
      <c r="R40" s="1"/>
      <c r="S40" s="1"/>
    </row>
    <row r="41" spans="1:19" ht="14.1" customHeight="1" x14ac:dyDescent="0.2">
      <c r="A41" s="45" t="s">
        <v>77</v>
      </c>
      <c r="B41" s="28"/>
      <c r="C41" s="38" t="s">
        <v>23</v>
      </c>
      <c r="D41" s="20">
        <v>12</v>
      </c>
      <c r="E41" s="123">
        <f t="shared" ref="E41:E65" si="3">+B41*D41</f>
        <v>0</v>
      </c>
      <c r="F41" s="15"/>
      <c r="G41" s="4" t="s">
        <v>78</v>
      </c>
      <c r="I41" s="112"/>
      <c r="J41" s="109"/>
      <c r="M41" s="94"/>
      <c r="N41" s="110"/>
      <c r="O41" s="110">
        <f>+I41*M41</f>
        <v>0</v>
      </c>
      <c r="P41" s="110"/>
      <c r="Q41" s="1"/>
      <c r="R41" s="1"/>
      <c r="S41" s="1"/>
    </row>
    <row r="42" spans="1:19" ht="14.1" customHeight="1" x14ac:dyDescent="0.2">
      <c r="A42" s="45" t="s">
        <v>79</v>
      </c>
      <c r="B42" s="65"/>
      <c r="C42" s="133">
        <v>6.4999999999999997E-3</v>
      </c>
      <c r="D42" s="20">
        <v>12</v>
      </c>
      <c r="E42" s="123">
        <f t="shared" si="3"/>
        <v>0</v>
      </c>
      <c r="F42" s="15"/>
      <c r="I42" s="108"/>
      <c r="J42" s="109"/>
      <c r="N42" s="110"/>
      <c r="O42" s="63"/>
      <c r="P42" s="63"/>
      <c r="Q42" s="1"/>
      <c r="R42" s="1"/>
      <c r="S42" s="1"/>
    </row>
    <row r="43" spans="1:19" ht="14.1" customHeight="1" x14ac:dyDescent="0.25">
      <c r="A43" s="45" t="s">
        <v>80</v>
      </c>
      <c r="B43" s="28"/>
      <c r="C43" s="38" t="s">
        <v>23</v>
      </c>
      <c r="D43" s="20">
        <v>12</v>
      </c>
      <c r="E43" s="123">
        <f t="shared" si="3"/>
        <v>0</v>
      </c>
      <c r="F43" s="134"/>
      <c r="I43" s="135"/>
      <c r="J43" s="109"/>
      <c r="M43" s="136"/>
      <c r="N43" s="95"/>
      <c r="O43" s="63"/>
      <c r="P43" s="116"/>
      <c r="Q43" s="1"/>
      <c r="R43" s="1"/>
      <c r="S43" s="1"/>
    </row>
    <row r="44" spans="1:19" ht="14.1" customHeight="1" x14ac:dyDescent="0.25">
      <c r="A44" s="90" t="s">
        <v>81</v>
      </c>
      <c r="B44" s="28"/>
      <c r="C44" s="38" t="s">
        <v>23</v>
      </c>
      <c r="D44" s="20">
        <v>12</v>
      </c>
      <c r="E44" s="123">
        <f t="shared" si="3"/>
        <v>0</v>
      </c>
      <c r="F44" s="134"/>
      <c r="G44" s="99" t="s">
        <v>43</v>
      </c>
      <c r="H44" s="137"/>
      <c r="I44" s="99">
        <f>I27+I29+I30+I31+I32+I33+I34+I35+I38+I39+I37</f>
        <v>0</v>
      </c>
      <c r="J44" s="101">
        <f>I44*12</f>
        <v>0</v>
      </c>
      <c r="K44" s="137"/>
      <c r="L44" s="137"/>
      <c r="M44" s="138" t="e">
        <f>+O44/I44</f>
        <v>#DIV/0!</v>
      </c>
      <c r="N44" s="137"/>
      <c r="O44" s="104">
        <f>O27+O29+O30+O31+O32+O33+O34+O35+O38+O39+O37</f>
        <v>0</v>
      </c>
      <c r="P44" s="139">
        <f>+O44*12</f>
        <v>0</v>
      </c>
      <c r="Q44" s="1"/>
      <c r="R44" s="1"/>
      <c r="S44" s="1"/>
    </row>
    <row r="45" spans="1:19" ht="14.1" customHeight="1" x14ac:dyDescent="0.2">
      <c r="A45" s="90" t="s">
        <v>82</v>
      </c>
      <c r="B45" s="28"/>
      <c r="C45" s="38" t="s">
        <v>23</v>
      </c>
      <c r="D45" s="20">
        <v>12</v>
      </c>
      <c r="E45" s="123">
        <f t="shared" si="3"/>
        <v>0</v>
      </c>
      <c r="F45" s="15"/>
      <c r="G45" s="1"/>
      <c r="H45" s="3"/>
      <c r="I45" s="1"/>
      <c r="J45" s="109"/>
      <c r="K45" s="1"/>
      <c r="L45" s="1"/>
      <c r="M45" s="1"/>
      <c r="N45" s="1"/>
      <c r="O45" s="140"/>
      <c r="P45" s="141"/>
    </row>
    <row r="46" spans="1:19" ht="14.1" customHeight="1" thickBot="1" x14ac:dyDescent="0.25">
      <c r="A46" s="90" t="s">
        <v>83</v>
      </c>
      <c r="B46" s="28"/>
      <c r="C46" s="38" t="s">
        <v>23</v>
      </c>
      <c r="D46" s="20">
        <v>12</v>
      </c>
      <c r="E46" s="123">
        <f t="shared" si="3"/>
        <v>0</v>
      </c>
      <c r="F46" s="15"/>
      <c r="G46" s="49" t="s">
        <v>84</v>
      </c>
      <c r="H46" s="142"/>
      <c r="I46" s="143">
        <f>I25+I44</f>
        <v>0</v>
      </c>
      <c r="J46" s="144">
        <f>J25+J44</f>
        <v>0</v>
      </c>
      <c r="K46" s="145"/>
      <c r="L46" s="142"/>
      <c r="M46" s="146" t="e">
        <f>O46/I46</f>
        <v>#DIV/0!</v>
      </c>
      <c r="N46" s="79"/>
      <c r="O46" s="55">
        <f>O25+O44</f>
        <v>0</v>
      </c>
      <c r="P46" s="81">
        <f>O46*12</f>
        <v>0</v>
      </c>
    </row>
    <row r="47" spans="1:19" ht="14.1" customHeight="1" x14ac:dyDescent="0.25">
      <c r="A47" s="45" t="s">
        <v>85</v>
      </c>
      <c r="B47" s="28"/>
      <c r="C47" s="38" t="s">
        <v>23</v>
      </c>
      <c r="D47" s="20">
        <v>12</v>
      </c>
      <c r="E47" s="123">
        <f t="shared" si="3"/>
        <v>0</v>
      </c>
      <c r="F47" s="134"/>
      <c r="G47" s="83" t="s">
        <v>86</v>
      </c>
      <c r="H47" s="22"/>
      <c r="I47" s="22" t="s">
        <v>15</v>
      </c>
      <c r="J47" s="58"/>
      <c r="K47" s="83" t="s">
        <v>17</v>
      </c>
      <c r="L47" s="147" t="s">
        <v>87</v>
      </c>
      <c r="M47" s="83" t="s">
        <v>88</v>
      </c>
      <c r="N47" s="24"/>
      <c r="O47" s="148"/>
      <c r="P47" s="149"/>
    </row>
    <row r="48" spans="1:19" ht="14.1" customHeight="1" x14ac:dyDescent="0.2">
      <c r="A48" s="45" t="s">
        <v>89</v>
      </c>
      <c r="B48" s="28"/>
      <c r="C48" s="38" t="s">
        <v>23</v>
      </c>
      <c r="D48" s="20">
        <v>12</v>
      </c>
      <c r="E48" s="123">
        <f t="shared" si="3"/>
        <v>0</v>
      </c>
      <c r="F48" s="82"/>
      <c r="G48" s="13" t="s">
        <v>90</v>
      </c>
      <c r="H48" s="150"/>
      <c r="I48" s="151">
        <f>K48*L48</f>
        <v>0</v>
      </c>
      <c r="J48" s="152"/>
      <c r="K48" s="298"/>
      <c r="L48" s="299"/>
      <c r="M48" s="153">
        <v>1</v>
      </c>
      <c r="N48" s="1"/>
      <c r="O48" s="63">
        <f>I48*M48</f>
        <v>0</v>
      </c>
      <c r="P48" s="154"/>
    </row>
    <row r="49" spans="1:16" ht="14.1" customHeight="1" x14ac:dyDescent="0.2">
      <c r="A49" s="45" t="s">
        <v>91</v>
      </c>
      <c r="B49" s="28"/>
      <c r="C49" s="38" t="s">
        <v>23</v>
      </c>
      <c r="D49" s="20">
        <v>12</v>
      </c>
      <c r="E49" s="123">
        <f t="shared" si="3"/>
        <v>0</v>
      </c>
      <c r="F49" s="15"/>
      <c r="G49" s="1" t="s">
        <v>92</v>
      </c>
      <c r="H49" s="150"/>
      <c r="I49" s="151">
        <f>K49*L49</f>
        <v>0</v>
      </c>
      <c r="J49" s="152"/>
      <c r="K49" s="298"/>
      <c r="L49" s="299"/>
      <c r="M49" s="153">
        <v>1</v>
      </c>
      <c r="N49" s="1"/>
      <c r="O49" s="63">
        <f>I49*M49</f>
        <v>0</v>
      </c>
      <c r="P49" s="154"/>
    </row>
    <row r="50" spans="1:16" ht="14.1" customHeight="1" x14ac:dyDescent="0.2">
      <c r="A50" s="45" t="s">
        <v>93</v>
      </c>
      <c r="B50" s="28"/>
      <c r="C50" s="38" t="s">
        <v>23</v>
      </c>
      <c r="D50" s="20">
        <v>12</v>
      </c>
      <c r="E50" s="123">
        <f t="shared" si="3"/>
        <v>0</v>
      </c>
      <c r="F50" s="15"/>
      <c r="G50" s="13" t="s">
        <v>94</v>
      </c>
      <c r="H50" s="150"/>
      <c r="I50" s="151">
        <f>K50*L50</f>
        <v>0</v>
      </c>
      <c r="J50" s="155"/>
      <c r="K50" s="298"/>
      <c r="L50" s="299"/>
      <c r="M50" s="153">
        <v>1</v>
      </c>
      <c r="N50" s="1"/>
      <c r="O50" s="63">
        <f>I50*M50</f>
        <v>0</v>
      </c>
      <c r="P50" s="154"/>
    </row>
    <row r="51" spans="1:16" ht="14.1" customHeight="1" thickBot="1" x14ac:dyDescent="0.25">
      <c r="A51" s="45" t="s">
        <v>95</v>
      </c>
      <c r="B51" s="28"/>
      <c r="C51" s="38" t="s">
        <v>23</v>
      </c>
      <c r="D51" s="20">
        <v>12</v>
      </c>
      <c r="E51" s="123">
        <f t="shared" si="3"/>
        <v>0</v>
      </c>
      <c r="F51" s="15"/>
      <c r="G51" s="49" t="s">
        <v>96</v>
      </c>
      <c r="H51" s="79"/>
      <c r="I51" s="156">
        <f>SUM(I48:I50)</f>
        <v>0</v>
      </c>
      <c r="J51" s="144">
        <f>+I51*12</f>
        <v>0</v>
      </c>
      <c r="K51" s="145"/>
      <c r="L51" s="157">
        <f>L48+L49+L50</f>
        <v>0</v>
      </c>
      <c r="M51" s="158" t="e">
        <f>O51/I51</f>
        <v>#DIV/0!</v>
      </c>
      <c r="N51" s="159"/>
      <c r="O51" s="55">
        <f>SUM(O48:O50)</f>
        <v>0</v>
      </c>
      <c r="P51" s="55">
        <f>O51*12</f>
        <v>0</v>
      </c>
    </row>
    <row r="52" spans="1:16" ht="14.1" customHeight="1" x14ac:dyDescent="0.2">
      <c r="A52" s="45" t="s">
        <v>97</v>
      </c>
      <c r="B52" s="28"/>
      <c r="C52" s="38" t="s">
        <v>23</v>
      </c>
      <c r="D52" s="20">
        <v>12</v>
      </c>
      <c r="E52" s="123">
        <f t="shared" si="3"/>
        <v>0</v>
      </c>
      <c r="F52" s="15"/>
      <c r="G52" s="24" t="s">
        <v>98</v>
      </c>
      <c r="H52" s="24"/>
      <c r="I52" s="22" t="s">
        <v>15</v>
      </c>
      <c r="J52" s="160"/>
      <c r="K52" s="24"/>
      <c r="L52" s="24"/>
      <c r="M52" s="83" t="s">
        <v>88</v>
      </c>
      <c r="N52" s="24"/>
      <c r="O52" s="59"/>
      <c r="P52" s="161"/>
    </row>
    <row r="53" spans="1:16" ht="14.1" customHeight="1" x14ac:dyDescent="0.2">
      <c r="A53" s="45" t="s">
        <v>99</v>
      </c>
      <c r="B53" s="28"/>
      <c r="C53" s="38" t="s">
        <v>23</v>
      </c>
      <c r="D53" s="20">
        <v>12</v>
      </c>
      <c r="E53" s="123">
        <f t="shared" si="3"/>
        <v>0</v>
      </c>
      <c r="F53" s="15"/>
      <c r="G53" s="1" t="s">
        <v>100</v>
      </c>
      <c r="H53" s="1"/>
      <c r="I53" s="162"/>
      <c r="J53" s="109"/>
      <c r="K53" s="1"/>
      <c r="L53" s="1"/>
      <c r="M53" s="163"/>
      <c r="N53" s="1"/>
      <c r="O53" s="63">
        <f>+I53*M53</f>
        <v>0</v>
      </c>
      <c r="P53" s="114"/>
    </row>
    <row r="54" spans="1:16" ht="14.1" customHeight="1" x14ac:dyDescent="0.2">
      <c r="A54" s="45" t="s">
        <v>101</v>
      </c>
      <c r="B54" s="28"/>
      <c r="C54" s="38" t="s">
        <v>23</v>
      </c>
      <c r="D54" s="20">
        <v>12</v>
      </c>
      <c r="E54" s="123">
        <f t="shared" si="3"/>
        <v>0</v>
      </c>
      <c r="F54" s="15"/>
      <c r="G54" s="1" t="s">
        <v>102</v>
      </c>
      <c r="H54" s="1"/>
      <c r="I54" s="162"/>
      <c r="J54" s="109"/>
      <c r="K54" s="1"/>
      <c r="L54" s="1"/>
      <c r="M54" s="163"/>
      <c r="N54" s="1"/>
      <c r="O54" s="63">
        <f>+I54*M54</f>
        <v>0</v>
      </c>
      <c r="P54" s="114"/>
    </row>
    <row r="55" spans="1:16" ht="14.1" customHeight="1" x14ac:dyDescent="0.2">
      <c r="A55" s="45" t="s">
        <v>103</v>
      </c>
      <c r="B55" s="164">
        <f>I46*0.01</f>
        <v>0</v>
      </c>
      <c r="C55" s="155" t="s">
        <v>104</v>
      </c>
      <c r="D55" s="20"/>
      <c r="E55" s="123"/>
      <c r="F55" s="15"/>
      <c r="G55" s="1"/>
      <c r="H55" s="1"/>
      <c r="I55" s="162"/>
      <c r="J55" s="109"/>
      <c r="K55" s="1"/>
      <c r="L55" s="1"/>
      <c r="M55" s="163"/>
      <c r="N55" s="1"/>
      <c r="O55" s="63"/>
      <c r="P55" s="114"/>
    </row>
    <row r="56" spans="1:16" ht="14.1" customHeight="1" x14ac:dyDescent="0.2">
      <c r="A56" s="45" t="s">
        <v>105</v>
      </c>
      <c r="B56" s="28"/>
      <c r="C56" s="38" t="s">
        <v>23</v>
      </c>
      <c r="D56" s="20">
        <v>12</v>
      </c>
      <c r="E56" s="123">
        <f t="shared" si="3"/>
        <v>0</v>
      </c>
      <c r="F56" s="15"/>
      <c r="G56" s="4" t="s">
        <v>106</v>
      </c>
      <c r="I56" s="47"/>
      <c r="J56" s="109"/>
      <c r="M56" s="163"/>
      <c r="N56" s="110"/>
      <c r="O56" s="63">
        <f>+I56*M56</f>
        <v>0</v>
      </c>
      <c r="P56" s="63"/>
    </row>
    <row r="57" spans="1:16" ht="14.1" customHeight="1" thickBot="1" x14ac:dyDescent="0.25">
      <c r="A57" s="45" t="s">
        <v>107</v>
      </c>
      <c r="B57" s="28"/>
      <c r="C57" s="38" t="s">
        <v>23</v>
      </c>
      <c r="D57" s="20">
        <v>12</v>
      </c>
      <c r="E57" s="123">
        <f t="shared" si="3"/>
        <v>0</v>
      </c>
      <c r="F57" s="15"/>
      <c r="G57" s="49" t="s">
        <v>108</v>
      </c>
      <c r="H57" s="79"/>
      <c r="I57" s="156">
        <f>SUM(I52:I56)</f>
        <v>0</v>
      </c>
      <c r="J57" s="144">
        <f>+I57*12</f>
        <v>0</v>
      </c>
      <c r="K57" s="145"/>
      <c r="L57" s="165"/>
      <c r="M57" s="166" t="e">
        <f>O57/I57</f>
        <v>#DIV/0!</v>
      </c>
      <c r="N57" s="81"/>
      <c r="O57" s="81">
        <f>SUM(O53:O56)</f>
        <v>0</v>
      </c>
      <c r="P57" s="55">
        <f>O57*12</f>
        <v>0</v>
      </c>
    </row>
    <row r="58" spans="1:16" ht="14.1" customHeight="1" x14ac:dyDescent="0.2">
      <c r="A58" s="90" t="s">
        <v>109</v>
      </c>
      <c r="B58" s="28"/>
      <c r="C58" s="38" t="s">
        <v>23</v>
      </c>
      <c r="D58" s="20">
        <v>12</v>
      </c>
      <c r="E58" s="123">
        <f t="shared" si="3"/>
        <v>0</v>
      </c>
      <c r="F58" s="15"/>
      <c r="G58" s="83" t="s">
        <v>110</v>
      </c>
      <c r="H58" s="24"/>
      <c r="I58" s="167"/>
      <c r="J58" s="160"/>
      <c r="K58" s="24" t="s">
        <v>17</v>
      </c>
      <c r="L58" s="147" t="s">
        <v>87</v>
      </c>
      <c r="M58" s="147" t="s">
        <v>19</v>
      </c>
      <c r="N58" s="24"/>
      <c r="O58" s="59"/>
      <c r="P58" s="161"/>
    </row>
    <row r="59" spans="1:16" ht="14.1" customHeight="1" x14ac:dyDescent="0.2">
      <c r="A59" s="90" t="s">
        <v>111</v>
      </c>
      <c r="B59" s="28"/>
      <c r="C59" s="38" t="s">
        <v>23</v>
      </c>
      <c r="D59" s="20">
        <v>12</v>
      </c>
      <c r="E59" s="123">
        <f t="shared" si="3"/>
        <v>0</v>
      </c>
      <c r="F59" s="82"/>
      <c r="G59" s="168" t="s">
        <v>112</v>
      </c>
      <c r="H59" s="169"/>
      <c r="I59" s="151">
        <f>K59*L59</f>
        <v>0</v>
      </c>
      <c r="J59" s="155"/>
      <c r="K59" s="169">
        <v>54.82</v>
      </c>
      <c r="L59" s="170"/>
      <c r="M59" s="171">
        <v>5.01</v>
      </c>
      <c r="N59" s="1"/>
      <c r="O59" s="63">
        <f>L59*M59</f>
        <v>0</v>
      </c>
      <c r="P59" s="114"/>
    </row>
    <row r="60" spans="1:16" ht="14.1" customHeight="1" x14ac:dyDescent="0.2">
      <c r="A60" s="90" t="s">
        <v>113</v>
      </c>
      <c r="B60" s="28"/>
      <c r="C60" s="38" t="s">
        <v>23</v>
      </c>
      <c r="D60" s="20">
        <v>12</v>
      </c>
      <c r="E60" s="123">
        <f t="shared" si="3"/>
        <v>0</v>
      </c>
      <c r="F60" s="15"/>
      <c r="G60" s="111" t="s">
        <v>114</v>
      </c>
      <c r="H60" s="169"/>
      <c r="I60" s="151">
        <f>K60*L60</f>
        <v>0</v>
      </c>
      <c r="J60" s="152"/>
      <c r="K60" s="169">
        <v>17.579999999999998</v>
      </c>
      <c r="L60" s="172"/>
      <c r="M60" s="171">
        <v>1.6</v>
      </c>
      <c r="N60" s="1"/>
      <c r="O60" s="63">
        <f>L60*M60</f>
        <v>0</v>
      </c>
      <c r="P60" s="114"/>
    </row>
    <row r="61" spans="1:16" ht="14.1" customHeight="1" thickBot="1" x14ac:dyDescent="0.25">
      <c r="A61" s="90" t="s">
        <v>115</v>
      </c>
      <c r="B61" s="28"/>
      <c r="C61" s="38" t="s">
        <v>23</v>
      </c>
      <c r="D61" s="20">
        <v>12</v>
      </c>
      <c r="E61" s="123">
        <f t="shared" si="3"/>
        <v>0</v>
      </c>
      <c r="F61" s="15"/>
      <c r="G61" s="173" t="s">
        <v>116</v>
      </c>
      <c r="H61" s="75"/>
      <c r="I61" s="174">
        <f>SUM(I59:I60)</f>
        <v>0</v>
      </c>
      <c r="J61" s="175">
        <f>+I61*12</f>
        <v>0</v>
      </c>
      <c r="K61" s="176"/>
      <c r="L61" s="177"/>
      <c r="M61" s="178" t="e">
        <f>O61/I61</f>
        <v>#DIV/0!</v>
      </c>
      <c r="N61" s="179"/>
      <c r="O61" s="180">
        <f>SUM(O59:O60)</f>
        <v>0</v>
      </c>
      <c r="P61" s="180">
        <f>O61*12</f>
        <v>0</v>
      </c>
    </row>
    <row r="62" spans="1:16" ht="14.1" customHeight="1" thickBot="1" x14ac:dyDescent="0.3">
      <c r="A62" s="90" t="s">
        <v>117</v>
      </c>
      <c r="B62" s="28"/>
      <c r="C62" s="38" t="s">
        <v>23</v>
      </c>
      <c r="D62" s="20">
        <v>12</v>
      </c>
      <c r="E62" s="123">
        <f t="shared" si="3"/>
        <v>0</v>
      </c>
      <c r="F62" s="15"/>
      <c r="G62" s="181" t="s">
        <v>118</v>
      </c>
      <c r="H62" s="182"/>
      <c r="I62" s="183">
        <f>I14+I20+I46+I51+I57+I61</f>
        <v>0</v>
      </c>
      <c r="J62" s="184">
        <f>I62*12</f>
        <v>0</v>
      </c>
      <c r="K62" s="342" t="s">
        <v>119</v>
      </c>
      <c r="L62" s="343"/>
      <c r="M62" s="343"/>
      <c r="N62" s="343"/>
      <c r="O62" s="183">
        <f>O14+O20+O46+O51+O57+O61</f>
        <v>0</v>
      </c>
      <c r="P62" s="185">
        <f>O62*12</f>
        <v>0</v>
      </c>
    </row>
    <row r="63" spans="1:16" ht="14.1" customHeight="1" thickBot="1" x14ac:dyDescent="0.25">
      <c r="A63" s="35" t="s">
        <v>120</v>
      </c>
      <c r="B63" s="28"/>
      <c r="C63" s="38" t="s">
        <v>23</v>
      </c>
      <c r="D63" s="20">
        <v>12</v>
      </c>
      <c r="E63" s="123">
        <f t="shared" si="3"/>
        <v>0</v>
      </c>
      <c r="F63" s="15"/>
      <c r="G63" s="186" t="s">
        <v>121</v>
      </c>
      <c r="H63" s="187"/>
      <c r="I63" s="188" t="e">
        <f>O62/I62</f>
        <v>#DIV/0!</v>
      </c>
      <c r="J63" s="187"/>
      <c r="K63" s="344" t="s">
        <v>122</v>
      </c>
      <c r="L63" s="345"/>
      <c r="M63" s="345"/>
      <c r="N63" s="346"/>
      <c r="O63" s="189">
        <f>O62</f>
        <v>0</v>
      </c>
      <c r="P63" s="190">
        <f>O63*12</f>
        <v>0</v>
      </c>
    </row>
    <row r="64" spans="1:16" ht="14.1" customHeight="1" x14ac:dyDescent="0.2">
      <c r="A64" s="35" t="s">
        <v>123</v>
      </c>
      <c r="B64" s="28"/>
      <c r="C64" s="38" t="s">
        <v>23</v>
      </c>
      <c r="D64" s="20">
        <v>12</v>
      </c>
      <c r="E64" s="123">
        <f t="shared" si="3"/>
        <v>0</v>
      </c>
      <c r="F64" s="90"/>
      <c r="G64" s="191"/>
      <c r="H64" s="192"/>
      <c r="I64" s="193"/>
      <c r="J64" s="192"/>
      <c r="K64" s="27"/>
      <c r="L64" s="13"/>
      <c r="M64" s="13"/>
      <c r="N64" s="116"/>
      <c r="O64" s="194"/>
      <c r="P64" s="195"/>
    </row>
    <row r="65" spans="1:21" ht="14.1" customHeight="1" x14ac:dyDescent="0.2">
      <c r="A65" s="90" t="s">
        <v>124</v>
      </c>
      <c r="B65" s="91"/>
      <c r="C65" s="74" t="s">
        <v>23</v>
      </c>
      <c r="D65" s="46">
        <v>12</v>
      </c>
      <c r="E65" s="8">
        <f t="shared" si="3"/>
        <v>0</v>
      </c>
      <c r="F65" s="194"/>
      <c r="G65" s="1"/>
      <c r="H65" s="196"/>
      <c r="I65" s="197"/>
      <c r="J65" s="197"/>
      <c r="K65" s="347" t="s">
        <v>125</v>
      </c>
      <c r="L65" s="341"/>
      <c r="M65" s="341"/>
      <c r="N65" s="348"/>
      <c r="O65" s="194">
        <f>B69</f>
        <v>0</v>
      </c>
      <c r="P65" s="195">
        <f>O65*12</f>
        <v>0</v>
      </c>
      <c r="Q65" s="329"/>
      <c r="R65" s="329"/>
      <c r="S65" s="198"/>
      <c r="T65" s="1"/>
      <c r="U65" s="3"/>
    </row>
    <row r="66" spans="1:21" ht="14.1" customHeight="1" thickBot="1" x14ac:dyDescent="0.25">
      <c r="A66" s="199" t="s">
        <v>124</v>
      </c>
      <c r="B66" s="28"/>
      <c r="C66" s="200" t="s">
        <v>23</v>
      </c>
      <c r="D66" s="201">
        <v>12</v>
      </c>
      <c r="E66" s="126">
        <f>+B66*D66</f>
        <v>0</v>
      </c>
      <c r="F66" s="194"/>
      <c r="G66" s="202"/>
      <c r="H66" s="197"/>
      <c r="I66" s="197"/>
      <c r="J66" s="197"/>
      <c r="K66" s="347" t="s">
        <v>126</v>
      </c>
      <c r="L66" s="341"/>
      <c r="M66" s="341"/>
      <c r="N66" s="348"/>
      <c r="O66" s="194">
        <f>O63-O65</f>
        <v>0</v>
      </c>
      <c r="P66" s="195">
        <f>O66*12</f>
        <v>0</v>
      </c>
      <c r="Q66" s="329"/>
      <c r="R66" s="329"/>
      <c r="S66" s="203"/>
      <c r="T66" s="1"/>
      <c r="U66" s="130"/>
    </row>
    <row r="67" spans="1:21" ht="14.1" customHeight="1" x14ac:dyDescent="0.2">
      <c r="A67" s="204" t="s">
        <v>28</v>
      </c>
      <c r="B67" s="41">
        <f>C67*L13</f>
        <v>0</v>
      </c>
      <c r="C67" s="205">
        <f>(0.032129/2)+0.00762</f>
        <v>2.3684499999999997E-2</v>
      </c>
      <c r="D67" s="43">
        <v>12</v>
      </c>
      <c r="E67" s="98">
        <f>B67*D67</f>
        <v>0</v>
      </c>
      <c r="F67" s="194"/>
      <c r="G67" s="202"/>
      <c r="H67" s="197"/>
      <c r="I67" s="197"/>
      <c r="J67" s="206"/>
      <c r="K67" s="347" t="s">
        <v>174</v>
      </c>
      <c r="L67" s="341"/>
      <c r="M67" s="341"/>
      <c r="N67" s="348"/>
      <c r="O67" s="194">
        <f>P67/12</f>
        <v>0</v>
      </c>
      <c r="P67" s="195">
        <f>IF(P66&lt;1,0,(IF(J62&gt;7630000,0,IF(P66&gt;38120,R68,P66*0.15))))</f>
        <v>0</v>
      </c>
      <c r="Q67" s="329"/>
      <c r="R67" s="329"/>
      <c r="S67" s="203"/>
      <c r="T67" s="1"/>
      <c r="U67" s="130"/>
    </row>
    <row r="68" spans="1:21" ht="14.1" customHeight="1" thickBot="1" x14ac:dyDescent="0.25">
      <c r="A68" s="207" t="s">
        <v>127</v>
      </c>
      <c r="B68" s="208">
        <f>I14*$C$68</f>
        <v>0</v>
      </c>
      <c r="C68" s="209">
        <v>2E-3</v>
      </c>
      <c r="D68" s="210">
        <v>12</v>
      </c>
      <c r="E68" s="121">
        <f>B68*D68</f>
        <v>0</v>
      </c>
      <c r="F68" s="194"/>
      <c r="G68" s="1"/>
      <c r="K68" s="347" t="s">
        <v>175</v>
      </c>
      <c r="L68" s="341"/>
      <c r="M68" s="341"/>
      <c r="N68" s="348"/>
      <c r="O68" s="211">
        <f>P68/12</f>
        <v>0</v>
      </c>
      <c r="P68" s="195">
        <f>IF(P66&lt;1,0,IF(J62&gt;7630000,P66*0.3333,0))</f>
        <v>0</v>
      </c>
      <c r="R68" s="349">
        <f>(38120*0.15)+((P66-38120)*0.3333)</f>
        <v>-6987.3959999999988</v>
      </c>
      <c r="S68" s="349"/>
    </row>
    <row r="69" spans="1:21" ht="14.1" customHeight="1" thickBot="1" x14ac:dyDescent="0.25">
      <c r="A69" s="212" t="s">
        <v>128</v>
      </c>
      <c r="B69" s="213">
        <f>E69/D69</f>
        <v>0</v>
      </c>
      <c r="C69" s="214" t="s">
        <v>23</v>
      </c>
      <c r="D69" s="215">
        <v>12</v>
      </c>
      <c r="E69" s="216">
        <f>E11+E12+E25+E26+E27+E28+E29+E30+E31+E37+E67+E68</f>
        <v>0</v>
      </c>
      <c r="F69" s="217"/>
      <c r="G69" s="2" t="s">
        <v>129</v>
      </c>
      <c r="H69" s="218">
        <f>+B34</f>
        <v>0</v>
      </c>
      <c r="K69" s="27" t="s">
        <v>130</v>
      </c>
      <c r="L69" s="13"/>
      <c r="M69" s="13"/>
      <c r="N69" s="116"/>
      <c r="O69" s="219">
        <f>O66-O67-O68</f>
        <v>0</v>
      </c>
      <c r="P69" s="140">
        <f>O69*12</f>
        <v>0</v>
      </c>
    </row>
    <row r="70" spans="1:21" ht="14.1" customHeight="1" thickBot="1" x14ac:dyDescent="0.25">
      <c r="F70" s="217"/>
      <c r="K70" s="222" t="s">
        <v>131</v>
      </c>
      <c r="L70" s="223"/>
      <c r="M70" s="223"/>
      <c r="N70" s="224"/>
      <c r="O70" s="225">
        <f>O69+H69</f>
        <v>0</v>
      </c>
      <c r="P70" s="180">
        <f>O70*12</f>
        <v>0</v>
      </c>
    </row>
    <row r="71" spans="1:21" ht="14.1" customHeight="1" x14ac:dyDescent="0.2">
      <c r="A71" s="226" t="s">
        <v>132</v>
      </c>
      <c r="B71" s="227"/>
      <c r="C71" s="228"/>
      <c r="F71" s="8"/>
      <c r="P71" s="229"/>
    </row>
    <row r="72" spans="1:21" ht="14.1" customHeight="1" x14ac:dyDescent="0.25">
      <c r="A72" s="230" t="s">
        <v>13</v>
      </c>
      <c r="B72" s="353" t="e">
        <f>E11/E69</f>
        <v>#DIV/0!</v>
      </c>
      <c r="C72" s="354"/>
      <c r="I72" s="231"/>
      <c r="J72" s="232"/>
      <c r="K72" s="233" t="s">
        <v>133</v>
      </c>
      <c r="L72" s="234"/>
      <c r="M72" s="233"/>
      <c r="N72" s="355" t="s">
        <v>134</v>
      </c>
      <c r="O72" s="356"/>
      <c r="P72" s="357"/>
    </row>
    <row r="73" spans="1:21" ht="14.1" customHeight="1" x14ac:dyDescent="0.25">
      <c r="A73" s="109" t="s">
        <v>25</v>
      </c>
      <c r="B73" s="358" t="e">
        <f>E12/E69</f>
        <v>#DIV/0!</v>
      </c>
      <c r="C73" s="359"/>
      <c r="I73" s="235" t="s">
        <v>135</v>
      </c>
      <c r="J73" s="236"/>
      <c r="K73" s="360" t="e">
        <f>I14/I62</f>
        <v>#DIV/0!</v>
      </c>
      <c r="L73" s="361"/>
      <c r="M73" s="362"/>
      <c r="N73" s="360" t="e">
        <f>P14/P62</f>
        <v>#DIV/0!</v>
      </c>
      <c r="O73" s="361"/>
      <c r="P73" s="362"/>
    </row>
    <row r="74" spans="1:21" ht="14.1" customHeight="1" x14ac:dyDescent="0.25">
      <c r="A74" s="109" t="s">
        <v>59</v>
      </c>
      <c r="B74" s="237" t="e">
        <f>E31/E69</f>
        <v>#DIV/0!</v>
      </c>
      <c r="C74" s="238"/>
      <c r="I74" s="239" t="s">
        <v>43</v>
      </c>
      <c r="J74" s="240"/>
      <c r="K74" s="363" t="e">
        <f>I46/I62</f>
        <v>#DIV/0!</v>
      </c>
      <c r="L74" s="364"/>
      <c r="M74" s="365"/>
      <c r="N74" s="363" t="e">
        <f>P46/P62</f>
        <v>#DIV/0!</v>
      </c>
      <c r="O74" s="364"/>
      <c r="P74" s="365"/>
    </row>
    <row r="75" spans="1:21" ht="14.1" customHeight="1" x14ac:dyDescent="0.25">
      <c r="A75" s="241" t="s">
        <v>136</v>
      </c>
      <c r="B75" s="366" t="e">
        <f>(E29+E30)/E69</f>
        <v>#DIV/0!</v>
      </c>
      <c r="C75" s="367"/>
      <c r="I75" s="239" t="s">
        <v>137</v>
      </c>
      <c r="J75" s="240"/>
      <c r="K75" s="363" t="e">
        <f>I51/I62</f>
        <v>#DIV/0!</v>
      </c>
      <c r="L75" s="364"/>
      <c r="M75" s="365"/>
      <c r="N75" s="363" t="e">
        <f>P51/P62</f>
        <v>#DIV/0!</v>
      </c>
      <c r="O75" s="364"/>
      <c r="P75" s="365"/>
    </row>
    <row r="76" spans="1:21" ht="14.1" customHeight="1" x14ac:dyDescent="0.2">
      <c r="I76" s="239" t="s">
        <v>138</v>
      </c>
      <c r="J76" s="240"/>
      <c r="K76" s="363" t="e">
        <f>(I20+I57)/I62</f>
        <v>#DIV/0!</v>
      </c>
      <c r="L76" s="364"/>
      <c r="M76" s="365"/>
      <c r="N76" s="363" t="e">
        <f>(P20+P57)/P62</f>
        <v>#DIV/0!</v>
      </c>
      <c r="O76" s="364"/>
      <c r="P76" s="365"/>
    </row>
    <row r="77" spans="1:21" ht="14.1" customHeight="1" x14ac:dyDescent="0.2">
      <c r="A77" s="242" t="s">
        <v>139</v>
      </c>
      <c r="B77" s="243" t="s">
        <v>140</v>
      </c>
      <c r="C77" s="244">
        <f>SUM(C78:C81)</f>
        <v>0</v>
      </c>
      <c r="I77" s="245" t="s">
        <v>110</v>
      </c>
      <c r="J77" s="246"/>
      <c r="K77" s="350" t="e">
        <f>I61/I62</f>
        <v>#DIV/0!</v>
      </c>
      <c r="L77" s="351"/>
      <c r="M77" s="352"/>
      <c r="N77" s="350" t="e">
        <f>P61/P62</f>
        <v>#DIV/0!</v>
      </c>
      <c r="O77" s="351"/>
      <c r="P77" s="352"/>
    </row>
    <row r="78" spans="1:21" ht="14.1" customHeight="1" thickBot="1" x14ac:dyDescent="0.3">
      <c r="A78" s="247" t="s">
        <v>141</v>
      </c>
      <c r="B78" s="248">
        <f>+$I$62*C78</f>
        <v>0</v>
      </c>
      <c r="C78" s="249"/>
      <c r="F78" s="202"/>
      <c r="I78" s="206"/>
      <c r="J78" s="250"/>
      <c r="K78" s="250"/>
      <c r="L78" s="251"/>
      <c r="M78" s="251"/>
      <c r="N78" s="251"/>
      <c r="O78" s="251"/>
      <c r="P78" s="252"/>
      <c r="T78" s="4" t="s">
        <v>1</v>
      </c>
    </row>
    <row r="79" spans="1:21" ht="14.1" customHeight="1" x14ac:dyDescent="0.2">
      <c r="A79" s="253" t="s">
        <v>142</v>
      </c>
      <c r="B79" s="65">
        <f>+$I$62*C79</f>
        <v>0</v>
      </c>
      <c r="C79" s="254"/>
      <c r="I79" s="255" t="s">
        <v>143</v>
      </c>
      <c r="J79" s="256"/>
      <c r="K79" s="256"/>
      <c r="L79" s="257"/>
      <c r="M79" s="257"/>
      <c r="N79" s="257"/>
      <c r="O79" s="257"/>
      <c r="P79" s="258"/>
    </row>
    <row r="80" spans="1:21" ht="14.1" customHeight="1" x14ac:dyDescent="0.2">
      <c r="A80" s="253" t="s">
        <v>144</v>
      </c>
      <c r="B80" s="65">
        <f>+$I$62*C80</f>
        <v>0</v>
      </c>
      <c r="C80" s="254"/>
      <c r="H80" s="1"/>
      <c r="I80" s="259"/>
      <c r="J80" s="260"/>
      <c r="K80" s="260"/>
      <c r="L80" s="261"/>
      <c r="M80" s="261"/>
      <c r="N80" s="261"/>
      <c r="O80" s="261"/>
      <c r="P80" s="262"/>
    </row>
    <row r="81" spans="1:16" ht="14.1" customHeight="1" x14ac:dyDescent="0.2">
      <c r="A81" s="253" t="s">
        <v>145</v>
      </c>
      <c r="B81" s="65">
        <f>+$I$62*C81</f>
        <v>0</v>
      </c>
      <c r="C81" s="254"/>
      <c r="E81" s="151"/>
      <c r="F81" s="202"/>
      <c r="G81" s="13"/>
      <c r="I81" s="259"/>
      <c r="J81" s="260"/>
      <c r="K81" s="260"/>
      <c r="L81" s="261"/>
      <c r="M81" s="261"/>
      <c r="N81" s="261"/>
      <c r="O81" s="261"/>
      <c r="P81" s="262"/>
    </row>
    <row r="82" spans="1:16" ht="14.1" customHeight="1" x14ac:dyDescent="0.25">
      <c r="A82" s="263" t="s">
        <v>146</v>
      </c>
      <c r="B82" s="264">
        <f>+$I$62*C82</f>
        <v>0</v>
      </c>
      <c r="C82" s="265">
        <v>0</v>
      </c>
      <c r="E82" s="151"/>
      <c r="F82" s="202"/>
      <c r="G82" s="13"/>
      <c r="H82" s="110"/>
      <c r="I82" s="266"/>
      <c r="J82" s="267"/>
      <c r="K82" s="162"/>
      <c r="L82" s="268"/>
      <c r="M82" s="268"/>
      <c r="N82" s="268"/>
      <c r="O82" s="268"/>
      <c r="P82" s="262"/>
    </row>
    <row r="83" spans="1:16" ht="14.1" customHeight="1" x14ac:dyDescent="0.2">
      <c r="B83" s="269"/>
      <c r="C83" s="269"/>
      <c r="D83" s="269"/>
      <c r="E83" s="270" t="s">
        <v>147</v>
      </c>
      <c r="F83" s="271"/>
      <c r="G83" s="21"/>
      <c r="I83" s="266" t="s">
        <v>148</v>
      </c>
      <c r="J83" s="272"/>
      <c r="K83" s="272"/>
      <c r="L83" s="273"/>
      <c r="M83" s="273"/>
      <c r="N83" s="273"/>
      <c r="O83" s="273"/>
      <c r="P83" s="274"/>
    </row>
    <row r="84" spans="1:16" ht="14.1" customHeight="1" x14ac:dyDescent="0.2">
      <c r="A84" s="275" t="s">
        <v>13</v>
      </c>
      <c r="B84" s="270" t="s">
        <v>149</v>
      </c>
      <c r="C84" s="368" t="s">
        <v>150</v>
      </c>
      <c r="D84" s="369"/>
      <c r="E84" s="276">
        <v>0</v>
      </c>
      <c r="F84" s="370" t="s">
        <v>151</v>
      </c>
      <c r="G84" s="370"/>
      <c r="I84" s="277"/>
      <c r="J84" s="260"/>
      <c r="K84" s="260"/>
      <c r="L84" s="278"/>
      <c r="M84" s="278"/>
      <c r="N84" s="278"/>
      <c r="O84" s="278"/>
      <c r="P84" s="279"/>
    </row>
    <row r="85" spans="1:16" ht="14.1" customHeight="1" x14ac:dyDescent="0.25">
      <c r="A85" s="280" t="s">
        <v>152</v>
      </c>
      <c r="B85" s="281"/>
      <c r="C85" s="371"/>
      <c r="D85" s="372"/>
      <c r="E85" s="282">
        <f>C85*E84</f>
        <v>0</v>
      </c>
      <c r="F85" s="373">
        <f t="shared" ref="F85:F93" si="4">B85*(C85+E85)</f>
        <v>0</v>
      </c>
      <c r="G85" s="373"/>
      <c r="I85" s="277"/>
      <c r="J85" s="260"/>
      <c r="K85" s="260"/>
      <c r="L85" s="278"/>
      <c r="M85" s="278"/>
      <c r="N85" s="278"/>
      <c r="O85" s="278"/>
      <c r="P85" s="283"/>
    </row>
    <row r="86" spans="1:16" ht="14.1" customHeight="1" x14ac:dyDescent="0.25">
      <c r="A86" s="284" t="s">
        <v>153</v>
      </c>
      <c r="B86" s="281"/>
      <c r="C86" s="371"/>
      <c r="D86" s="372"/>
      <c r="E86" s="282">
        <f>C86*E84</f>
        <v>0</v>
      </c>
      <c r="F86" s="373">
        <f t="shared" si="4"/>
        <v>0</v>
      </c>
      <c r="G86" s="373"/>
      <c r="I86" s="277"/>
      <c r="J86" s="260"/>
      <c r="K86" s="260"/>
      <c r="L86" s="278"/>
      <c r="M86" s="278"/>
      <c r="N86" s="278"/>
      <c r="O86" s="278"/>
      <c r="P86" s="279"/>
    </row>
    <row r="87" spans="1:16" ht="14.1" customHeight="1" x14ac:dyDescent="0.25">
      <c r="A87" s="284" t="s">
        <v>154</v>
      </c>
      <c r="B87" s="281"/>
      <c r="C87" s="371"/>
      <c r="D87" s="372"/>
      <c r="E87" s="282">
        <f>C87*E84</f>
        <v>0</v>
      </c>
      <c r="F87" s="373">
        <f t="shared" si="4"/>
        <v>0</v>
      </c>
      <c r="G87" s="373"/>
      <c r="I87" s="266"/>
      <c r="J87" s="267"/>
      <c r="K87" s="272"/>
      <c r="L87" s="273"/>
      <c r="M87" s="273"/>
      <c r="N87" s="273"/>
      <c r="O87" s="273"/>
      <c r="P87" s="279"/>
    </row>
    <row r="88" spans="1:16" ht="14.1" customHeight="1" x14ac:dyDescent="0.25">
      <c r="A88" s="284" t="s">
        <v>155</v>
      </c>
      <c r="B88" s="281"/>
      <c r="C88" s="371"/>
      <c r="D88" s="372"/>
      <c r="E88" s="282">
        <f>C88*E84</f>
        <v>0</v>
      </c>
      <c r="F88" s="373">
        <f t="shared" si="4"/>
        <v>0</v>
      </c>
      <c r="G88" s="373"/>
      <c r="I88" s="266" t="s">
        <v>156</v>
      </c>
      <c r="J88" s="272"/>
      <c r="K88" s="272"/>
      <c r="L88" s="273"/>
      <c r="M88" s="273"/>
      <c r="N88" s="273"/>
      <c r="O88" s="273"/>
      <c r="P88" s="285"/>
    </row>
    <row r="89" spans="1:16" ht="14.1" customHeight="1" x14ac:dyDescent="0.25">
      <c r="A89" s="284" t="s">
        <v>157</v>
      </c>
      <c r="B89" s="281"/>
      <c r="C89" s="371"/>
      <c r="D89" s="372"/>
      <c r="E89" s="282">
        <f>C89*E84</f>
        <v>0</v>
      </c>
      <c r="F89" s="373">
        <f t="shared" si="4"/>
        <v>0</v>
      </c>
      <c r="G89" s="373"/>
      <c r="I89" s="277"/>
      <c r="J89" s="260"/>
      <c r="K89" s="260"/>
      <c r="L89" s="278"/>
      <c r="M89" s="278"/>
      <c r="N89" s="278"/>
      <c r="O89" s="278"/>
      <c r="P89" s="279"/>
    </row>
    <row r="90" spans="1:16" ht="14.1" customHeight="1" x14ac:dyDescent="0.25">
      <c r="A90" s="284" t="s">
        <v>158</v>
      </c>
      <c r="B90" s="281"/>
      <c r="C90" s="371"/>
      <c r="D90" s="372"/>
      <c r="E90" s="282">
        <f>C90*E84</f>
        <v>0</v>
      </c>
      <c r="F90" s="373">
        <f t="shared" si="4"/>
        <v>0</v>
      </c>
      <c r="G90" s="373"/>
      <c r="I90" s="277"/>
      <c r="J90" s="260"/>
      <c r="K90" s="260"/>
      <c r="L90" s="278"/>
      <c r="M90" s="278"/>
      <c r="N90" s="278"/>
      <c r="O90" s="278"/>
      <c r="P90" s="283"/>
    </row>
    <row r="91" spans="1:16" ht="14.1" customHeight="1" x14ac:dyDescent="0.25">
      <c r="A91" s="284" t="s">
        <v>159</v>
      </c>
      <c r="B91" s="281"/>
      <c r="C91" s="371"/>
      <c r="D91" s="372"/>
      <c r="E91" s="282">
        <f>C91*E84</f>
        <v>0</v>
      </c>
      <c r="F91" s="373">
        <f t="shared" si="4"/>
        <v>0</v>
      </c>
      <c r="G91" s="373"/>
      <c r="I91" s="277"/>
      <c r="J91" s="260"/>
      <c r="K91" s="260"/>
      <c r="L91" s="273"/>
      <c r="M91" s="273"/>
      <c r="N91" s="273"/>
      <c r="O91" s="273"/>
      <c r="P91" s="279"/>
    </row>
    <row r="92" spans="1:16" ht="14.1" customHeight="1" x14ac:dyDescent="0.25">
      <c r="A92" s="284" t="s">
        <v>160</v>
      </c>
      <c r="B92" s="281"/>
      <c r="C92" s="371"/>
      <c r="D92" s="372"/>
      <c r="E92" s="282">
        <f>C92*E84</f>
        <v>0</v>
      </c>
      <c r="F92" s="373">
        <f t="shared" si="4"/>
        <v>0</v>
      </c>
      <c r="G92" s="373"/>
      <c r="I92" s="277"/>
      <c r="J92" s="260"/>
      <c r="K92" s="260"/>
      <c r="L92" s="278"/>
      <c r="M92" s="278"/>
      <c r="N92" s="278"/>
      <c r="O92" s="278"/>
      <c r="P92" s="285"/>
    </row>
    <row r="93" spans="1:16" ht="14.1" customHeight="1" thickBot="1" x14ac:dyDescent="0.25">
      <c r="A93" s="284" t="s">
        <v>161</v>
      </c>
      <c r="B93" s="281"/>
      <c r="C93" s="371"/>
      <c r="D93" s="374"/>
      <c r="E93" s="282">
        <f>C93*E84</f>
        <v>0</v>
      </c>
      <c r="F93" s="373">
        <f t="shared" si="4"/>
        <v>0</v>
      </c>
      <c r="G93" s="373"/>
      <c r="I93" s="286"/>
      <c r="J93" s="287"/>
      <c r="K93" s="287"/>
      <c r="L93" s="287"/>
      <c r="M93" s="287"/>
      <c r="N93" s="287"/>
      <c r="O93" s="287"/>
      <c r="P93" s="288"/>
    </row>
    <row r="94" spans="1:16" ht="14.1" customHeight="1" x14ac:dyDescent="0.2">
      <c r="A94" s="289" t="s">
        <v>162</v>
      </c>
      <c r="B94" s="290">
        <f>SUM(B85:B91)</f>
        <v>0</v>
      </c>
      <c r="C94" s="375">
        <f>B85*C85+B86*C86+B87*C87+B88*C88+B89*C89+B90*C90+B91*C91+B92*C92+B93*C93</f>
        <v>0</v>
      </c>
      <c r="D94" s="376"/>
      <c r="E94" s="290">
        <f>B85*E85+B86*E86+B87*E87+B88*E88+B89*E89+B90*E90+B91*E91+B92*E92+B93*E93</f>
        <v>0</v>
      </c>
      <c r="F94" s="377">
        <f>SUM(F85:G93)</f>
        <v>0</v>
      </c>
      <c r="G94" s="377"/>
    </row>
    <row r="95" spans="1:16" ht="14.1" customHeight="1" x14ac:dyDescent="0.2">
      <c r="A95" s="289" t="s">
        <v>163</v>
      </c>
      <c r="B95" s="290">
        <f>SUM(B85:B91)</f>
        <v>0</v>
      </c>
      <c r="C95" s="378">
        <f>C94*12</f>
        <v>0</v>
      </c>
      <c r="D95" s="379"/>
      <c r="E95" s="291">
        <f>E94*12</f>
        <v>0</v>
      </c>
      <c r="F95" s="380">
        <f>F94*12</f>
        <v>0</v>
      </c>
      <c r="G95" s="380"/>
    </row>
    <row r="96" spans="1:16" ht="14.1" customHeight="1" x14ac:dyDescent="0.2">
      <c r="H96" s="8"/>
      <c r="I96" s="381" t="s">
        <v>164</v>
      </c>
      <c r="J96" s="382"/>
      <c r="K96" s="386">
        <f>O70+B29</f>
        <v>0</v>
      </c>
      <c r="L96" s="387"/>
      <c r="M96" s="388"/>
    </row>
    <row r="97" spans="1:13" ht="14.1" customHeight="1" x14ac:dyDescent="0.25">
      <c r="A97" s="292" t="s">
        <v>165</v>
      </c>
      <c r="H97" s="293"/>
      <c r="I97" s="381" t="s">
        <v>166</v>
      </c>
      <c r="J97" s="382"/>
      <c r="K97" s="389" t="e">
        <f>O70/K96</f>
        <v>#DIV/0!</v>
      </c>
      <c r="L97" s="390"/>
      <c r="M97" s="391"/>
    </row>
    <row r="98" spans="1:13" ht="14.1" customHeight="1" x14ac:dyDescent="0.25">
      <c r="A98" s="4" t="s">
        <v>167</v>
      </c>
      <c r="G98" s="217"/>
      <c r="H98" s="293"/>
      <c r="I98" s="381" t="s">
        <v>168</v>
      </c>
      <c r="J98" s="382"/>
      <c r="K98" s="389" t="e">
        <f>B29/K96</f>
        <v>#DIV/0!</v>
      </c>
      <c r="L98" s="390"/>
      <c r="M98" s="391"/>
    </row>
    <row r="99" spans="1:13" ht="14.1" customHeight="1" x14ac:dyDescent="0.25">
      <c r="A99" s="301" t="s">
        <v>172</v>
      </c>
      <c r="C99" s="300"/>
      <c r="D99" s="300"/>
      <c r="G99" s="294"/>
      <c r="H99" s="295"/>
      <c r="I99" s="381" t="s">
        <v>169</v>
      </c>
      <c r="J99" s="382"/>
      <c r="K99" s="383"/>
      <c r="L99" s="384"/>
      <c r="M99" s="385"/>
    </row>
    <row r="100" spans="1:13" ht="14.1" customHeight="1" x14ac:dyDescent="0.25">
      <c r="A100" s="301" t="s">
        <v>173</v>
      </c>
      <c r="C100" s="300"/>
      <c r="D100" s="300"/>
      <c r="G100" s="294"/>
      <c r="H100" s="295"/>
      <c r="I100" s="296"/>
      <c r="J100" s="8"/>
      <c r="K100" s="8"/>
      <c r="L100" s="297"/>
    </row>
    <row r="101" spans="1:13" ht="14.1" customHeight="1" x14ac:dyDescent="0.25">
      <c r="A101" s="301"/>
      <c r="C101" s="300"/>
      <c r="D101" s="300"/>
      <c r="G101" s="294"/>
      <c r="H101" s="295"/>
      <c r="I101" s="296"/>
      <c r="J101" s="8"/>
      <c r="K101" s="8"/>
      <c r="L101" s="297"/>
    </row>
    <row r="102" spans="1:13" ht="14.1" customHeight="1" x14ac:dyDescent="0.25">
      <c r="C102" s="300"/>
      <c r="D102" s="300"/>
      <c r="G102" s="294"/>
      <c r="H102" s="295"/>
      <c r="I102" s="296"/>
      <c r="J102" s="8"/>
      <c r="K102" s="8"/>
      <c r="L102" s="297"/>
    </row>
    <row r="103" spans="1:13" ht="15" customHeight="1" x14ac:dyDescent="0.25">
      <c r="C103" s="300"/>
      <c r="D103" s="300"/>
      <c r="G103" s="294"/>
      <c r="H103" s="295"/>
      <c r="I103" s="296"/>
      <c r="J103" s="8"/>
      <c r="K103" s="8"/>
      <c r="L103" s="297"/>
    </row>
    <row r="104" spans="1:13" ht="14.1" customHeight="1" x14ac:dyDescent="0.2">
      <c r="A104" s="302"/>
    </row>
    <row r="105" spans="1:13" ht="14.1" customHeight="1" x14ac:dyDescent="0.2">
      <c r="A105" s="302"/>
    </row>
  </sheetData>
  <sheetProtection selectLockedCells="1"/>
  <mergeCells count="76">
    <mergeCell ref="I99:J99"/>
    <mergeCell ref="K99:M99"/>
    <mergeCell ref="I96:J96"/>
    <mergeCell ref="K96:M96"/>
    <mergeCell ref="I97:J97"/>
    <mergeCell ref="K97:M97"/>
    <mergeCell ref="I98:J98"/>
    <mergeCell ref="K98:M98"/>
    <mergeCell ref="C93:D93"/>
    <mergeCell ref="F93:G93"/>
    <mergeCell ref="C94:D94"/>
    <mergeCell ref="F94:G94"/>
    <mergeCell ref="C95:D95"/>
    <mergeCell ref="F95:G95"/>
    <mergeCell ref="C90:D90"/>
    <mergeCell ref="F90:G90"/>
    <mergeCell ref="C91:D91"/>
    <mergeCell ref="F91:G91"/>
    <mergeCell ref="C92:D92"/>
    <mergeCell ref="F92:G92"/>
    <mergeCell ref="C87:D87"/>
    <mergeCell ref="F87:G87"/>
    <mergeCell ref="C88:D88"/>
    <mergeCell ref="F88:G88"/>
    <mergeCell ref="C89:D89"/>
    <mergeCell ref="F89:G89"/>
    <mergeCell ref="C84:D84"/>
    <mergeCell ref="F84:G84"/>
    <mergeCell ref="C85:D85"/>
    <mergeCell ref="F85:G85"/>
    <mergeCell ref="C86:D86"/>
    <mergeCell ref="F86:G86"/>
    <mergeCell ref="K77:M77"/>
    <mergeCell ref="N77:P77"/>
    <mergeCell ref="B72:C72"/>
    <mergeCell ref="N72:P72"/>
    <mergeCell ref="B73:C73"/>
    <mergeCell ref="K73:M73"/>
    <mergeCell ref="N73:P73"/>
    <mergeCell ref="K74:M74"/>
    <mergeCell ref="N74:P74"/>
    <mergeCell ref="B75:C75"/>
    <mergeCell ref="K75:M75"/>
    <mergeCell ref="N75:P75"/>
    <mergeCell ref="K76:M76"/>
    <mergeCell ref="N76:P76"/>
    <mergeCell ref="K66:N66"/>
    <mergeCell ref="Q66:R66"/>
    <mergeCell ref="K67:N67"/>
    <mergeCell ref="Q67:R67"/>
    <mergeCell ref="K68:N68"/>
    <mergeCell ref="R68:S68"/>
    <mergeCell ref="Q65:R65"/>
    <mergeCell ref="L7:L8"/>
    <mergeCell ref="O7:O8"/>
    <mergeCell ref="P7:P8"/>
    <mergeCell ref="G28:H28"/>
    <mergeCell ref="G36:H36"/>
    <mergeCell ref="G37:H37"/>
    <mergeCell ref="J7:J8"/>
    <mergeCell ref="G38:H38"/>
    <mergeCell ref="G39:H39"/>
    <mergeCell ref="K62:N62"/>
    <mergeCell ref="K63:N63"/>
    <mergeCell ref="K65:N65"/>
    <mergeCell ref="A7:A8"/>
    <mergeCell ref="B7:B8"/>
    <mergeCell ref="E7:E8"/>
    <mergeCell ref="G7:G8"/>
    <mergeCell ref="I7:I8"/>
    <mergeCell ref="N6:P6"/>
    <mergeCell ref="F2:J3"/>
    <mergeCell ref="B3:D3"/>
    <mergeCell ref="N3:P3"/>
    <mergeCell ref="A4:C4"/>
    <mergeCell ref="F5:G5"/>
  </mergeCells>
  <printOptions gridLinesSet="0"/>
  <pageMargins left="0.31496062992125984" right="0.23622047244094491" top="0.51181102362204722" bottom="0.47244094488188981" header="0.51181102362204722" footer="0.31496062992125984"/>
  <pageSetup paperSize="9" scale="57" orientation="portrait" r:id="rId1"/>
  <headerFooter alignWithMargins="0">
    <oddFooter>&amp;C&amp;F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2018</vt:lpstr>
      <vt:lpstr>'2018'!Zone_d_impression</vt:lpstr>
      <vt:lpstr>'2018'!Zone_impres_MI</vt:lpstr>
    </vt:vector>
  </TitlesOfParts>
  <Company>TOTAL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Liebert</dc:creator>
  <cp:lastModifiedBy>Marion LIEBERT</cp:lastModifiedBy>
  <dcterms:created xsi:type="dcterms:W3CDTF">2017-09-01T09:23:54Z</dcterms:created>
  <dcterms:modified xsi:type="dcterms:W3CDTF">2018-09-19T06:23:15Z</dcterms:modified>
</cp:coreProperties>
</file>